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960" windowHeight="7545"/>
  </bookViews>
  <sheets>
    <sheet name="令和3年度" sheetId="17" r:id="rId1"/>
    <sheet name="令和3年度3" sheetId="14" state="hidden" r:id="rId2"/>
    <sheet name="参照資料" sheetId="16" state="hidden" r:id="rId3"/>
    <sheet name="給付件数累計" sheetId="15" state="hidden" r:id="rId4"/>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79" i="17" l="1"/>
  <c r="AV162" i="17"/>
  <c r="Y162" i="17"/>
  <c r="AV151" i="17"/>
  <c r="Y151" i="17"/>
  <c r="AV140" i="17"/>
  <c r="Y140" i="17"/>
  <c r="AV129" i="17"/>
  <c r="Y129" i="17"/>
  <c r="AL81" i="17"/>
  <c r="AU81" i="17" s="1"/>
  <c r="AB81" i="17"/>
  <c r="AB75" i="17"/>
  <c r="AL75" i="17" s="1"/>
  <c r="AU75" i="17" s="1"/>
  <c r="AL69" i="17"/>
  <c r="AU69" i="17" s="1"/>
  <c r="AB69" i="17"/>
  <c r="AQ54" i="17"/>
  <c r="AH54" i="17"/>
  <c r="X54" i="17"/>
  <c r="O54" i="17"/>
  <c r="AQ48" i="17"/>
  <c r="AH48" i="17"/>
  <c r="X48" i="17"/>
  <c r="O48" i="17"/>
  <c r="X46" i="17"/>
  <c r="AQ43" i="17"/>
  <c r="AH43" i="17"/>
  <c r="X43" i="17"/>
  <c r="O43" i="17"/>
  <c r="O50" i="17" s="1"/>
  <c r="AM25" i="17"/>
  <c r="AI25" i="17"/>
  <c r="AE25" i="17"/>
  <c r="O51" i="17" l="1"/>
  <c r="X36" i="17"/>
  <c r="X50" i="17" s="1"/>
  <c r="L33" i="16"/>
  <c r="K33" i="16"/>
  <c r="J33" i="16"/>
  <c r="I33" i="16"/>
  <c r="M33" i="16" s="1"/>
  <c r="H33" i="16"/>
  <c r="G33" i="16"/>
  <c r="L32" i="16"/>
  <c r="K32" i="16"/>
  <c r="J32" i="16"/>
  <c r="I32" i="16"/>
  <c r="H32" i="16"/>
  <c r="M32" i="16" s="1"/>
  <c r="G32" i="16"/>
  <c r="M29" i="16"/>
  <c r="N29" i="16" s="1"/>
  <c r="O29" i="16" s="1"/>
  <c r="L29" i="16"/>
  <c r="K29" i="16"/>
  <c r="J29" i="16"/>
  <c r="I29" i="16"/>
  <c r="H29" i="16"/>
  <c r="G29" i="16"/>
  <c r="F29" i="16"/>
  <c r="M28" i="16"/>
  <c r="N28" i="16" s="1"/>
  <c r="O28" i="16" s="1"/>
  <c r="L28" i="16"/>
  <c r="K28" i="16"/>
  <c r="J28" i="16"/>
  <c r="I28" i="16"/>
  <c r="H28" i="16"/>
  <c r="G28" i="16"/>
  <c r="F28" i="16"/>
  <c r="M18" i="16"/>
  <c r="N18" i="16" s="1"/>
  <c r="N17" i="16"/>
  <c r="O17" i="16" s="1"/>
  <c r="M17" i="16"/>
  <c r="Q16" i="16"/>
  <c r="L16" i="16"/>
  <c r="K16" i="16"/>
  <c r="J16" i="16"/>
  <c r="I16" i="16"/>
  <c r="H16" i="16"/>
  <c r="G16" i="16"/>
  <c r="F16" i="16"/>
  <c r="E16" i="16"/>
  <c r="L13" i="16"/>
  <c r="K13" i="16"/>
  <c r="J13" i="16"/>
  <c r="I13" i="16"/>
  <c r="H13" i="16"/>
  <c r="G13" i="16"/>
  <c r="F13" i="16"/>
  <c r="E13" i="16"/>
  <c r="K12" i="16"/>
  <c r="I12" i="16"/>
  <c r="G12" i="16"/>
  <c r="E12" i="16"/>
  <c r="E21" i="16" s="1"/>
  <c r="O7" i="16"/>
  <c r="N7" i="16"/>
  <c r="M7" i="16"/>
  <c r="L7" i="16"/>
  <c r="K7" i="16"/>
  <c r="J7" i="16"/>
  <c r="I7" i="16"/>
  <c r="H7" i="16"/>
  <c r="G7" i="16"/>
  <c r="F7" i="16"/>
  <c r="X51" i="17" l="1"/>
  <c r="AH36" i="17"/>
  <c r="AH50" i="17" s="1"/>
  <c r="G35" i="16"/>
  <c r="K35" i="16"/>
  <c r="N33" i="16"/>
  <c r="O33" i="16" s="1"/>
  <c r="M26" i="16"/>
  <c r="K20" i="16"/>
  <c r="L20" i="16" s="1"/>
  <c r="I35" i="16"/>
  <c r="H35" i="16"/>
  <c r="L35" i="16"/>
  <c r="O18" i="16"/>
  <c r="O16" i="16" s="1"/>
  <c r="N16" i="16"/>
  <c r="N32" i="16"/>
  <c r="O32" i="16" s="1"/>
  <c r="M25" i="16"/>
  <c r="F12" i="16"/>
  <c r="F21" i="16" s="1"/>
  <c r="H12" i="16"/>
  <c r="J12" i="16"/>
  <c r="L12" i="16"/>
  <c r="M16" i="16"/>
  <c r="H36" i="16"/>
  <c r="L36" i="16"/>
  <c r="AH51" i="17" l="1"/>
  <c r="AQ36" i="17"/>
  <c r="AQ50" i="17" s="1"/>
  <c r="AQ51" i="17" s="1"/>
  <c r="F22" i="16"/>
  <c r="G21" i="16"/>
  <c r="Q5" i="16"/>
  <c r="I36" i="16"/>
  <c r="N25" i="16"/>
  <c r="M14" i="16"/>
  <c r="J36" i="16"/>
  <c r="F36" i="16"/>
  <c r="K36" i="16"/>
  <c r="G36" i="16"/>
  <c r="J35" i="16"/>
  <c r="F35" i="16"/>
  <c r="N26" i="16"/>
  <c r="M15" i="16"/>
  <c r="O26" i="16" l="1"/>
  <c r="O15" i="16" s="1"/>
  <c r="N15" i="16"/>
  <c r="Q11" i="16" s="1"/>
  <c r="O25" i="16"/>
  <c r="N14" i="16"/>
  <c r="N13" i="16" s="1"/>
  <c r="N12" i="16" s="1"/>
  <c r="Q26" i="16"/>
  <c r="M13" i="16"/>
  <c r="P25" i="16"/>
  <c r="G22" i="16"/>
  <c r="H21" i="16"/>
  <c r="N35" i="16" l="1"/>
  <c r="H22" i="16"/>
  <c r="I21" i="16"/>
  <c r="M12" i="16"/>
  <c r="O14" i="16"/>
  <c r="Q25" i="16"/>
  <c r="M35" i="16" l="1"/>
  <c r="M36" i="16"/>
  <c r="N36" i="16"/>
  <c r="M20" i="16"/>
  <c r="N20" i="16" s="1"/>
  <c r="I22" i="16"/>
  <c r="J21" i="16"/>
  <c r="O13" i="16"/>
  <c r="Q8" i="16"/>
  <c r="O12" i="16" l="1"/>
  <c r="Q3" i="16"/>
  <c r="Q6" i="16" s="1"/>
  <c r="O20" i="16"/>
  <c r="J22" i="16"/>
  <c r="K21" i="16"/>
  <c r="K22" i="16" l="1"/>
  <c r="L21" i="16"/>
  <c r="O35" i="16"/>
  <c r="P12" i="16"/>
  <c r="O36" i="16"/>
  <c r="L22" i="16" l="1"/>
  <c r="M21" i="16"/>
  <c r="N21" i="16" s="1"/>
  <c r="O21" i="16" s="1"/>
  <c r="Y25" i="15" l="1"/>
  <c r="M22" i="15"/>
  <c r="N22" i="15" s="1"/>
  <c r="O22" i="15" s="1"/>
  <c r="P22" i="15" s="1"/>
  <c r="Q22" i="15" s="1"/>
  <c r="R22" i="15" s="1"/>
  <c r="S22" i="15" s="1"/>
  <c r="T22" i="15" s="1"/>
  <c r="U22" i="15" s="1"/>
  <c r="V22" i="15" s="1"/>
  <c r="W22" i="15" s="1"/>
  <c r="X22" i="15" s="1"/>
  <c r="Y22" i="15" s="1"/>
  <c r="E22" i="15"/>
  <c r="F22" i="15" s="1"/>
  <c r="G22" i="15" s="1"/>
  <c r="H22" i="15" s="1"/>
  <c r="I22" i="15" s="1"/>
  <c r="J22" i="15" s="1"/>
  <c r="K22" i="15" s="1"/>
  <c r="L22" i="15" s="1"/>
  <c r="C22" i="15"/>
  <c r="D22" i="15" s="1"/>
  <c r="D21" i="15"/>
  <c r="E21" i="15" s="1"/>
  <c r="C21" i="15"/>
  <c r="D20" i="15"/>
  <c r="C20" i="15"/>
  <c r="CS17" i="15"/>
  <c r="CR17" i="15"/>
  <c r="CQ17" i="15"/>
  <c r="CP17" i="15"/>
  <c r="CO17" i="15"/>
  <c r="CN17" i="15"/>
  <c r="CM17" i="15"/>
  <c r="CL17" i="15"/>
  <c r="CK17" i="15"/>
  <c r="CJ17" i="15"/>
  <c r="CI17" i="15"/>
  <c r="CH17" i="15"/>
  <c r="CG17" i="15"/>
  <c r="CF17" i="15"/>
  <c r="CE17" i="15"/>
  <c r="CD17" i="15"/>
  <c r="CC17" i="15"/>
  <c r="CB17" i="15"/>
  <c r="CA17" i="15"/>
  <c r="BZ17" i="15"/>
  <c r="BY17" i="15"/>
  <c r="BX17" i="15"/>
  <c r="BW17" i="15"/>
  <c r="BV17" i="15"/>
  <c r="BU17" i="15"/>
  <c r="BT17" i="15"/>
  <c r="BS17" i="15"/>
  <c r="BR17" i="15"/>
  <c r="BQ17" i="15"/>
  <c r="BP17" i="15"/>
  <c r="BO17" i="15"/>
  <c r="BN17" i="15"/>
  <c r="BM17" i="15"/>
  <c r="BL17" i="15"/>
  <c r="BK17" i="15"/>
  <c r="BJ17"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C17" i="15"/>
  <c r="D16" i="15"/>
  <c r="E16" i="15" s="1"/>
  <c r="F16" i="15" s="1"/>
  <c r="G16" i="15" s="1"/>
  <c r="H16" i="15" s="1"/>
  <c r="I16" i="15" s="1"/>
  <c r="J16" i="15" s="1"/>
  <c r="K16" i="15" s="1"/>
  <c r="L16" i="15" s="1"/>
  <c r="M16" i="15" s="1"/>
  <c r="N16" i="15" s="1"/>
  <c r="O16" i="15" s="1"/>
  <c r="P16" i="15" s="1"/>
  <c r="Q16" i="15" s="1"/>
  <c r="R16" i="15" s="1"/>
  <c r="S16" i="15" s="1"/>
  <c r="T16" i="15" s="1"/>
  <c r="U16" i="15" s="1"/>
  <c r="V16" i="15" s="1"/>
  <c r="W16" i="15" s="1"/>
  <c r="X16" i="15" s="1"/>
  <c r="Y16" i="15" s="1"/>
  <c r="C16" i="15"/>
  <c r="E15" i="15"/>
  <c r="F15" i="15" s="1"/>
  <c r="G15" i="15" s="1"/>
  <c r="H15" i="15" s="1"/>
  <c r="I15" i="15" s="1"/>
  <c r="J15" i="15" s="1"/>
  <c r="K15" i="15" s="1"/>
  <c r="L15" i="15" s="1"/>
  <c r="M15" i="15" s="1"/>
  <c r="N15" i="15" s="1"/>
  <c r="O15" i="15" s="1"/>
  <c r="P15" i="15" s="1"/>
  <c r="Q15" i="15" s="1"/>
  <c r="R15" i="15" s="1"/>
  <c r="S15" i="15" s="1"/>
  <c r="T15" i="15" s="1"/>
  <c r="U15" i="15" s="1"/>
  <c r="V15" i="15" s="1"/>
  <c r="W15" i="15" s="1"/>
  <c r="X15" i="15" s="1"/>
  <c r="Y15" i="15" s="1"/>
  <c r="C15" i="15"/>
  <c r="D15" i="15" s="1"/>
  <c r="B14" i="15"/>
  <c r="D13" i="15"/>
  <c r="E13" i="15" s="1"/>
  <c r="F13" i="15" s="1"/>
  <c r="G13" i="15" s="1"/>
  <c r="H13" i="15" s="1"/>
  <c r="I13" i="15" s="1"/>
  <c r="J13" i="15" s="1"/>
  <c r="K13" i="15" s="1"/>
  <c r="L13" i="15" s="1"/>
  <c r="M13" i="15" s="1"/>
  <c r="N13" i="15" s="1"/>
  <c r="O13" i="15" s="1"/>
  <c r="P13" i="15" s="1"/>
  <c r="Q13" i="15" s="1"/>
  <c r="R13" i="15" s="1"/>
  <c r="S13" i="15" s="1"/>
  <c r="T13" i="15" s="1"/>
  <c r="U13" i="15" s="1"/>
  <c r="V13" i="15" s="1"/>
  <c r="W13" i="15" s="1"/>
  <c r="X13" i="15" s="1"/>
  <c r="Y13" i="15" s="1"/>
  <c r="Z13" i="15" s="1"/>
  <c r="AA13" i="15" s="1"/>
  <c r="AB13" i="15" s="1"/>
  <c r="AC13" i="15" s="1"/>
  <c r="AD13" i="15" s="1"/>
  <c r="AE13" i="15" s="1"/>
  <c r="AF13" i="15" s="1"/>
  <c r="AG13" i="15" s="1"/>
  <c r="AH13" i="15" s="1"/>
  <c r="AI13" i="15" s="1"/>
  <c r="AJ13" i="15" s="1"/>
  <c r="AK13" i="15" s="1"/>
  <c r="AL13" i="15" s="1"/>
  <c r="AM13" i="15" s="1"/>
  <c r="AN13" i="15" s="1"/>
  <c r="AO13" i="15" s="1"/>
  <c r="AP13" i="15" s="1"/>
  <c r="AQ13" i="15" s="1"/>
  <c r="AR13" i="15" s="1"/>
  <c r="AS13" i="15" s="1"/>
  <c r="AT13" i="15" s="1"/>
  <c r="AU13" i="15" s="1"/>
  <c r="AV13" i="15" s="1"/>
  <c r="AW13" i="15" s="1"/>
  <c r="AX13" i="15" s="1"/>
  <c r="AY13" i="15" s="1"/>
  <c r="AZ13" i="15" s="1"/>
  <c r="BA13" i="15" s="1"/>
  <c r="BB13" i="15" s="1"/>
  <c r="BC13" i="15" s="1"/>
  <c r="BD13" i="15" s="1"/>
  <c r="BE13" i="15" s="1"/>
  <c r="BF13" i="15" s="1"/>
  <c r="BG13" i="15" s="1"/>
  <c r="BH13" i="15" s="1"/>
  <c r="BI13" i="15" s="1"/>
  <c r="BJ13" i="15" s="1"/>
  <c r="BK13" i="15" s="1"/>
  <c r="BL13" i="15" s="1"/>
  <c r="BM13" i="15" s="1"/>
  <c r="BN13" i="15" s="1"/>
  <c r="BO13" i="15" s="1"/>
  <c r="BP13" i="15" s="1"/>
  <c r="BQ13" i="15" s="1"/>
  <c r="BR13" i="15" s="1"/>
  <c r="BS13" i="15" s="1"/>
  <c r="BT13" i="15" s="1"/>
  <c r="BU13" i="15" s="1"/>
  <c r="BV13" i="15" s="1"/>
  <c r="BW13" i="15" s="1"/>
  <c r="BX13" i="15" s="1"/>
  <c r="BY13" i="15" s="1"/>
  <c r="BZ13" i="15" s="1"/>
  <c r="CA13" i="15" s="1"/>
  <c r="CB13" i="15" s="1"/>
  <c r="CC13" i="15" s="1"/>
  <c r="CD13" i="15" s="1"/>
  <c r="CE13" i="15" s="1"/>
  <c r="CF13" i="15" s="1"/>
  <c r="CG13" i="15" s="1"/>
  <c r="CH13" i="15" s="1"/>
  <c r="CI13" i="15" s="1"/>
  <c r="CJ13" i="15" s="1"/>
  <c r="CK13" i="15" s="1"/>
  <c r="CL13" i="15" s="1"/>
  <c r="CM13" i="15" s="1"/>
  <c r="CN13" i="15" s="1"/>
  <c r="CO13" i="15" s="1"/>
  <c r="CP13" i="15" s="1"/>
  <c r="CQ13" i="15" s="1"/>
  <c r="CR13" i="15" s="1"/>
  <c r="CS13" i="15" s="1"/>
  <c r="F12" i="15"/>
  <c r="G12" i="15" s="1"/>
  <c r="H12" i="15" s="1"/>
  <c r="I12" i="15" s="1"/>
  <c r="J12" i="15" s="1"/>
  <c r="K12" i="15" s="1"/>
  <c r="L12" i="15" s="1"/>
  <c r="M12" i="15" s="1"/>
  <c r="N12" i="15" s="1"/>
  <c r="O12" i="15" s="1"/>
  <c r="P12" i="15" s="1"/>
  <c r="Q12" i="15" s="1"/>
  <c r="R12" i="15" s="1"/>
  <c r="S12" i="15" s="1"/>
  <c r="T12" i="15" s="1"/>
  <c r="U12" i="15" s="1"/>
  <c r="V12" i="15" s="1"/>
  <c r="W12" i="15" s="1"/>
  <c r="X12" i="15" s="1"/>
  <c r="Y12" i="15" s="1"/>
  <c r="Z12" i="15" s="1"/>
  <c r="AA12" i="15" s="1"/>
  <c r="AB12" i="15" s="1"/>
  <c r="AC12" i="15" s="1"/>
  <c r="AD12" i="15" s="1"/>
  <c r="AE12" i="15" s="1"/>
  <c r="AF12" i="15" s="1"/>
  <c r="AG12" i="15" s="1"/>
  <c r="AH12" i="15" s="1"/>
  <c r="AI12" i="15" s="1"/>
  <c r="AJ12" i="15" s="1"/>
  <c r="AK12" i="15" s="1"/>
  <c r="AL12" i="15" s="1"/>
  <c r="AM12" i="15" s="1"/>
  <c r="AN12" i="15" s="1"/>
  <c r="AO12" i="15" s="1"/>
  <c r="AP12" i="15" s="1"/>
  <c r="AQ12" i="15" s="1"/>
  <c r="AR12" i="15" s="1"/>
  <c r="AS12" i="15" s="1"/>
  <c r="AT12" i="15" s="1"/>
  <c r="AU12" i="15" s="1"/>
  <c r="AV12" i="15" s="1"/>
  <c r="AW12" i="15" s="1"/>
  <c r="AX12" i="15" s="1"/>
  <c r="AY12" i="15" s="1"/>
  <c r="AZ12" i="15" s="1"/>
  <c r="BA12" i="15" s="1"/>
  <c r="BB12" i="15" s="1"/>
  <c r="BC12" i="15" s="1"/>
  <c r="BD12" i="15" s="1"/>
  <c r="BE12" i="15" s="1"/>
  <c r="BF12" i="15" s="1"/>
  <c r="BG12" i="15" s="1"/>
  <c r="BH12" i="15" s="1"/>
  <c r="BI12" i="15" s="1"/>
  <c r="BJ12" i="15" s="1"/>
  <c r="BK12" i="15" s="1"/>
  <c r="BL12" i="15" s="1"/>
  <c r="BM12" i="15" s="1"/>
  <c r="BN12" i="15" s="1"/>
  <c r="BO12" i="15" s="1"/>
  <c r="BP12" i="15" s="1"/>
  <c r="BQ12" i="15" s="1"/>
  <c r="BR12" i="15" s="1"/>
  <c r="BS12" i="15" s="1"/>
  <c r="BT12" i="15" s="1"/>
  <c r="BU12" i="15" s="1"/>
  <c r="BV12" i="15" s="1"/>
  <c r="BW12" i="15" s="1"/>
  <c r="BX12" i="15" s="1"/>
  <c r="BY12" i="15" s="1"/>
  <c r="BZ12" i="15" s="1"/>
  <c r="CA12" i="15" s="1"/>
  <c r="CB12" i="15" s="1"/>
  <c r="CC12" i="15" s="1"/>
  <c r="CD12" i="15" s="1"/>
  <c r="CE12" i="15" s="1"/>
  <c r="CF12" i="15" s="1"/>
  <c r="CG12" i="15" s="1"/>
  <c r="CH12" i="15" s="1"/>
  <c r="CI12" i="15" s="1"/>
  <c r="CJ12" i="15" s="1"/>
  <c r="CK12" i="15" s="1"/>
  <c r="CL12" i="15" s="1"/>
  <c r="CM12" i="15" s="1"/>
  <c r="CN12" i="15" s="1"/>
  <c r="CO12" i="15" s="1"/>
  <c r="CP12" i="15" s="1"/>
  <c r="CQ12" i="15" s="1"/>
  <c r="CR12" i="15" s="1"/>
  <c r="CS12" i="15" s="1"/>
  <c r="D12" i="15"/>
  <c r="E12" i="15" s="1"/>
  <c r="C12" i="15"/>
  <c r="AA11" i="15"/>
  <c r="K11" i="15"/>
  <c r="E11" i="15"/>
  <c r="CH9" i="15"/>
  <c r="CS8" i="15"/>
  <c r="CR8" i="15"/>
  <c r="CQ8" i="15"/>
  <c r="CP8" i="15"/>
  <c r="CO8" i="15"/>
  <c r="CN8" i="15"/>
  <c r="CM8" i="15"/>
  <c r="CL8" i="15"/>
  <c r="CK8" i="15"/>
  <c r="CJ8" i="15"/>
  <c r="CI8" i="15"/>
  <c r="CH8" i="15"/>
  <c r="CG8" i="15"/>
  <c r="CF8" i="15"/>
  <c r="CE8" i="15"/>
  <c r="CD8" i="15"/>
  <c r="CC8" i="15"/>
  <c r="CB8" i="15"/>
  <c r="CA8" i="15"/>
  <c r="BZ8" i="15"/>
  <c r="BY8" i="15"/>
  <c r="BX8" i="15"/>
  <c r="BV8" i="15"/>
  <c r="BU8" i="15"/>
  <c r="BT8" i="15"/>
  <c r="BS8" i="15"/>
  <c r="BR8" i="15"/>
  <c r="BQ8" i="15"/>
  <c r="BP8" i="15"/>
  <c r="BO8" i="15"/>
  <c r="BN8" i="15"/>
  <c r="BM8" i="15"/>
  <c r="BL8" i="15"/>
  <c r="BK8" i="15"/>
  <c r="BJ8" i="15"/>
  <c r="BI8" i="15"/>
  <c r="BH8" i="15"/>
  <c r="BG8" i="15"/>
  <c r="BF8" i="15"/>
  <c r="BE8" i="15"/>
  <c r="BD8" i="15"/>
  <c r="BC8" i="15"/>
  <c r="BB8" i="15"/>
  <c r="BA8" i="15"/>
  <c r="AZ8" i="15"/>
  <c r="AY8" i="15"/>
  <c r="AX8" i="15"/>
  <c r="AW8" i="15"/>
  <c r="AV8" i="15"/>
  <c r="AU8" i="15"/>
  <c r="AT8" i="15"/>
  <c r="AS8" i="15"/>
  <c r="AR8" i="15"/>
  <c r="AQ8" i="15"/>
  <c r="AP8" i="15"/>
  <c r="AO8" i="15"/>
  <c r="AN8" i="15"/>
  <c r="AM8" i="15"/>
  <c r="AL8" i="15"/>
  <c r="AK8" i="15"/>
  <c r="AJ8" i="15"/>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D8" i="15"/>
  <c r="C8" i="15"/>
  <c r="B8" i="15"/>
  <c r="CS5" i="15"/>
  <c r="CR5" i="15"/>
  <c r="CQ5" i="15"/>
  <c r="CP5" i="15"/>
  <c r="CO5" i="15"/>
  <c r="CN5" i="15"/>
  <c r="CM5" i="15"/>
  <c r="CL5" i="15"/>
  <c r="CK5" i="15"/>
  <c r="CJ5" i="15"/>
  <c r="CI5" i="15"/>
  <c r="CH5" i="15"/>
  <c r="CG5" i="15"/>
  <c r="CF5" i="15"/>
  <c r="CE5" i="15"/>
  <c r="CD5" i="15"/>
  <c r="CC5" i="15"/>
  <c r="CB5" i="15"/>
  <c r="CA5" i="15"/>
  <c r="BZ5" i="15"/>
  <c r="BY5" i="15"/>
  <c r="BX5" i="15"/>
  <c r="BV5" i="15"/>
  <c r="BU5" i="15"/>
  <c r="BT5" i="15"/>
  <c r="BS5" i="15"/>
  <c r="BR5" i="15"/>
  <c r="BQ5" i="15"/>
  <c r="BP5" i="15"/>
  <c r="BO5" i="15"/>
  <c r="BN5" i="15"/>
  <c r="BM5" i="15"/>
  <c r="BL5" i="15"/>
  <c r="BK5" i="15"/>
  <c r="BJ5" i="15"/>
  <c r="BI5" i="15"/>
  <c r="BH5" i="15"/>
  <c r="BG5" i="15"/>
  <c r="BF5" i="15"/>
  <c r="BE5" i="15"/>
  <c r="BD5" i="15"/>
  <c r="BC5" i="15"/>
  <c r="BB5" i="15"/>
  <c r="BA5" i="15"/>
  <c r="AZ5" i="15"/>
  <c r="AY5" i="15"/>
  <c r="AX5" i="15"/>
  <c r="AW5" i="15"/>
  <c r="AV5" i="15"/>
  <c r="AU5" i="15"/>
  <c r="AT5" i="15"/>
  <c r="AS5" i="15"/>
  <c r="AR5" i="15"/>
  <c r="AQ5" i="15"/>
  <c r="AP5" i="15"/>
  <c r="AO5" i="15"/>
  <c r="AN5" i="15"/>
  <c r="AM5" i="15"/>
  <c r="AL5" i="15"/>
  <c r="AK5" i="15"/>
  <c r="AJ5" i="15"/>
  <c r="AI5" i="15"/>
  <c r="AH5" i="15"/>
  <c r="AG5" i="15"/>
  <c r="AF5" i="15"/>
  <c r="AE5" i="15"/>
  <c r="AD5" i="15"/>
  <c r="AC5" i="15"/>
  <c r="AB5" i="15"/>
  <c r="AA5" i="15"/>
  <c r="Z5" i="15"/>
  <c r="Z11" i="15" s="1"/>
  <c r="Y5" i="15"/>
  <c r="X5" i="15"/>
  <c r="W5" i="15"/>
  <c r="V5" i="15"/>
  <c r="U5" i="15"/>
  <c r="T5" i="15"/>
  <c r="S5" i="15"/>
  <c r="R5" i="15"/>
  <c r="Q5" i="15"/>
  <c r="P5" i="15"/>
  <c r="O5" i="15"/>
  <c r="N5" i="15"/>
  <c r="M5" i="15"/>
  <c r="L5" i="15"/>
  <c r="K5" i="15"/>
  <c r="J5" i="15"/>
  <c r="I5" i="15"/>
  <c r="H5" i="15"/>
  <c r="H11" i="15" s="1"/>
  <c r="G5" i="15"/>
  <c r="F5" i="15"/>
  <c r="E5" i="15"/>
  <c r="D5" i="15"/>
  <c r="C5" i="15"/>
  <c r="C11" i="15" s="1"/>
  <c r="B5" i="15"/>
  <c r="Y30" i="15" l="1"/>
  <c r="Z15" i="15"/>
  <c r="AA15" i="15" s="1"/>
  <c r="AB15" i="15" s="1"/>
  <c r="AC15" i="15" s="1"/>
  <c r="AD15" i="15" s="1"/>
  <c r="AE15" i="15" s="1"/>
  <c r="AF15" i="15" s="1"/>
  <c r="AG15" i="15" s="1"/>
  <c r="AH15" i="15" s="1"/>
  <c r="AI15" i="15" s="1"/>
  <c r="AJ15" i="15" s="1"/>
  <c r="AK15" i="15" s="1"/>
  <c r="Y32" i="15"/>
  <c r="Z16" i="15"/>
  <c r="AA16" i="15" s="1"/>
  <c r="AB16" i="15" s="1"/>
  <c r="AC16" i="15" s="1"/>
  <c r="AD16" i="15" s="1"/>
  <c r="AE16" i="15" s="1"/>
  <c r="AF16" i="15" s="1"/>
  <c r="AG16" i="15" s="1"/>
  <c r="AH16" i="15" s="1"/>
  <c r="AI16" i="15" s="1"/>
  <c r="AJ16" i="15" s="1"/>
  <c r="AK16" i="15" s="1"/>
  <c r="Y36" i="15"/>
  <c r="Z22" i="15"/>
  <c r="AA22" i="15" s="1"/>
  <c r="AB22" i="15" s="1"/>
  <c r="AC22" i="15" s="1"/>
  <c r="AD22" i="15" s="1"/>
  <c r="AE22" i="15" s="1"/>
  <c r="AF22" i="15" s="1"/>
  <c r="AG22" i="15" s="1"/>
  <c r="AH22" i="15" s="1"/>
  <c r="AI22" i="15" s="1"/>
  <c r="AJ22" i="15" s="1"/>
  <c r="AK22" i="15" s="1"/>
  <c r="AB11" i="15"/>
  <c r="AC11" i="15" s="1"/>
  <c r="AD11" i="15" s="1"/>
  <c r="AE11" i="15" s="1"/>
  <c r="AF11" i="15" s="1"/>
  <c r="AG11" i="15" s="1"/>
  <c r="AH11" i="15" s="1"/>
  <c r="AI11" i="15" s="1"/>
  <c r="AJ11" i="15" s="1"/>
  <c r="AK11" i="15" s="1"/>
  <c r="C14" i="15"/>
  <c r="D14" i="15" s="1"/>
  <c r="E14" i="15" s="1"/>
  <c r="F14" i="15" s="1"/>
  <c r="G14" i="15" s="1"/>
  <c r="H14" i="15" s="1"/>
  <c r="I14" i="15" s="1"/>
  <c r="J14" i="15" s="1"/>
  <c r="K14" i="15" s="1"/>
  <c r="L14" i="15" s="1"/>
  <c r="M14" i="15" s="1"/>
  <c r="N14" i="15" s="1"/>
  <c r="O14" i="15" s="1"/>
  <c r="P14" i="15" s="1"/>
  <c r="Q14" i="15" s="1"/>
  <c r="R14" i="15" s="1"/>
  <c r="S14" i="15" s="1"/>
  <c r="T14" i="15" s="1"/>
  <c r="U14" i="15" s="1"/>
  <c r="V14" i="15" s="1"/>
  <c r="W14" i="15" s="1"/>
  <c r="X14" i="15" s="1"/>
  <c r="Y14" i="15" s="1"/>
  <c r="F21" i="15"/>
  <c r="E20" i="15"/>
  <c r="AK25" i="15" l="1"/>
  <c r="AL11" i="15"/>
  <c r="AM11" i="15" s="1"/>
  <c r="AN11" i="15" s="1"/>
  <c r="AO11" i="15" s="1"/>
  <c r="AP11" i="15" s="1"/>
  <c r="AQ11" i="15" s="1"/>
  <c r="AR11" i="15" s="1"/>
  <c r="AS11" i="15" s="1"/>
  <c r="AT11" i="15" s="1"/>
  <c r="AU11" i="15" s="1"/>
  <c r="AV11" i="15" s="1"/>
  <c r="AW11" i="15" s="1"/>
  <c r="Y27" i="15"/>
  <c r="Z14" i="15"/>
  <c r="AA14" i="15" s="1"/>
  <c r="AB14" i="15" s="1"/>
  <c r="AC14" i="15" s="1"/>
  <c r="AD14" i="15" s="1"/>
  <c r="AE14" i="15" s="1"/>
  <c r="AF14" i="15" s="1"/>
  <c r="AG14" i="15" s="1"/>
  <c r="AH14" i="15" s="1"/>
  <c r="AI14" i="15" s="1"/>
  <c r="AJ14" i="15" s="1"/>
  <c r="AK14" i="15" s="1"/>
  <c r="G21" i="15"/>
  <c r="F20" i="15"/>
  <c r="AL22" i="15"/>
  <c r="AM22" i="15" s="1"/>
  <c r="AN22" i="15" s="1"/>
  <c r="AO22" i="15" s="1"/>
  <c r="AP22" i="15" s="1"/>
  <c r="AQ22" i="15" s="1"/>
  <c r="AR22" i="15" s="1"/>
  <c r="AS22" i="15" s="1"/>
  <c r="AT22" i="15" s="1"/>
  <c r="AU22" i="15" s="1"/>
  <c r="AV22" i="15" s="1"/>
  <c r="AW22" i="15" s="1"/>
  <c r="AK36" i="15"/>
  <c r="AK32" i="15"/>
  <c r="AL16" i="15"/>
  <c r="AM16" i="15" s="1"/>
  <c r="AN16" i="15" s="1"/>
  <c r="AO16" i="15" s="1"/>
  <c r="AP16" i="15" s="1"/>
  <c r="AQ16" i="15" s="1"/>
  <c r="AR16" i="15" s="1"/>
  <c r="AS16" i="15" s="1"/>
  <c r="AT16" i="15" s="1"/>
  <c r="AU16" i="15" s="1"/>
  <c r="AV16" i="15" s="1"/>
  <c r="AW16" i="15" s="1"/>
  <c r="AL15" i="15"/>
  <c r="AM15" i="15" s="1"/>
  <c r="AN15" i="15" s="1"/>
  <c r="AO15" i="15" s="1"/>
  <c r="AP15" i="15" s="1"/>
  <c r="AQ15" i="15" s="1"/>
  <c r="AR15" i="15" s="1"/>
  <c r="AS15" i="15" s="1"/>
  <c r="AT15" i="15" s="1"/>
  <c r="AU15" i="15" s="1"/>
  <c r="AV15" i="15" s="1"/>
  <c r="AW15" i="15" s="1"/>
  <c r="AK30" i="15"/>
  <c r="AW32" i="15" l="1"/>
  <c r="AX16" i="15"/>
  <c r="AY16" i="15" s="1"/>
  <c r="AZ16" i="15" s="1"/>
  <c r="BA16" i="15" s="1"/>
  <c r="BB16" i="15" s="1"/>
  <c r="BC16" i="15" s="1"/>
  <c r="BD16" i="15" s="1"/>
  <c r="BE16" i="15" s="1"/>
  <c r="BF16" i="15" s="1"/>
  <c r="BG16" i="15" s="1"/>
  <c r="BH16" i="15" s="1"/>
  <c r="BI16" i="15" s="1"/>
  <c r="AK27" i="15"/>
  <c r="AL14" i="15"/>
  <c r="AM14" i="15" s="1"/>
  <c r="AN14" i="15" s="1"/>
  <c r="AO14" i="15" s="1"/>
  <c r="AP14" i="15" s="1"/>
  <c r="AQ14" i="15" s="1"/>
  <c r="AR14" i="15" s="1"/>
  <c r="AS14" i="15" s="1"/>
  <c r="AT14" i="15" s="1"/>
  <c r="AU14" i="15" s="1"/>
  <c r="AV14" i="15" s="1"/>
  <c r="AW14" i="15" s="1"/>
  <c r="AW25" i="15"/>
  <c r="AX11" i="15"/>
  <c r="AY11" i="15" s="1"/>
  <c r="AZ11" i="15" s="1"/>
  <c r="BA11" i="15" s="1"/>
  <c r="BB11" i="15" s="1"/>
  <c r="BC11" i="15" s="1"/>
  <c r="BD11" i="15" s="1"/>
  <c r="BE11" i="15" s="1"/>
  <c r="BF11" i="15" s="1"/>
  <c r="BG11" i="15" s="1"/>
  <c r="BH11" i="15" s="1"/>
  <c r="BI11" i="15" s="1"/>
  <c r="AW30" i="15"/>
  <c r="AX15" i="15"/>
  <c r="AY15" i="15" s="1"/>
  <c r="AZ15" i="15" s="1"/>
  <c r="BA15" i="15" s="1"/>
  <c r="BB15" i="15" s="1"/>
  <c r="BC15" i="15" s="1"/>
  <c r="BD15" i="15" s="1"/>
  <c r="BE15" i="15" s="1"/>
  <c r="BF15" i="15" s="1"/>
  <c r="BG15" i="15" s="1"/>
  <c r="BH15" i="15" s="1"/>
  <c r="BI15" i="15" s="1"/>
  <c r="AW36" i="15"/>
  <c r="AX22" i="15"/>
  <c r="AY22" i="15" s="1"/>
  <c r="AZ22" i="15" s="1"/>
  <c r="BA22" i="15" s="1"/>
  <c r="BB22" i="15" s="1"/>
  <c r="BC22" i="15" s="1"/>
  <c r="BD22" i="15" s="1"/>
  <c r="BE22" i="15" s="1"/>
  <c r="BF22" i="15" s="1"/>
  <c r="BG22" i="15" s="1"/>
  <c r="BH22" i="15" s="1"/>
  <c r="BI22" i="15" s="1"/>
  <c r="G20" i="15"/>
  <c r="H21" i="15"/>
  <c r="I21" i="15" l="1"/>
  <c r="H20" i="15"/>
  <c r="BJ22" i="15"/>
  <c r="BK22" i="15" s="1"/>
  <c r="BL22" i="15" s="1"/>
  <c r="BM22" i="15" s="1"/>
  <c r="BN22" i="15" s="1"/>
  <c r="BO22" i="15" s="1"/>
  <c r="BP22" i="15" s="1"/>
  <c r="BQ22" i="15" s="1"/>
  <c r="BR22" i="15" s="1"/>
  <c r="BS22" i="15" s="1"/>
  <c r="BT22" i="15" s="1"/>
  <c r="BU22" i="15" s="1"/>
  <c r="BI36" i="15"/>
  <c r="BI30" i="15"/>
  <c r="BJ15" i="15"/>
  <c r="BK15" i="15" s="1"/>
  <c r="BL15" i="15" s="1"/>
  <c r="BM15" i="15" s="1"/>
  <c r="BN15" i="15" s="1"/>
  <c r="BO15" i="15" s="1"/>
  <c r="BP15" i="15" s="1"/>
  <c r="BQ15" i="15" s="1"/>
  <c r="BR15" i="15" s="1"/>
  <c r="BS15" i="15" s="1"/>
  <c r="BT15" i="15" s="1"/>
  <c r="BU15" i="15" s="1"/>
  <c r="BI25" i="15"/>
  <c r="BJ11" i="15"/>
  <c r="BK11" i="15" s="1"/>
  <c r="BL11" i="15" s="1"/>
  <c r="BM11" i="15" s="1"/>
  <c r="BN11" i="15" s="1"/>
  <c r="BO11" i="15" s="1"/>
  <c r="BP11" i="15" s="1"/>
  <c r="BQ11" i="15" s="1"/>
  <c r="BR11" i="15" s="1"/>
  <c r="BS11" i="15" s="1"/>
  <c r="BT11" i="15" s="1"/>
  <c r="BU11" i="15" s="1"/>
  <c r="AW27" i="15"/>
  <c r="AX14" i="15"/>
  <c r="AY14" i="15" s="1"/>
  <c r="AZ14" i="15" s="1"/>
  <c r="BA14" i="15" s="1"/>
  <c r="BB14" i="15" s="1"/>
  <c r="BC14" i="15" s="1"/>
  <c r="BD14" i="15" s="1"/>
  <c r="BE14" i="15" s="1"/>
  <c r="BF14" i="15" s="1"/>
  <c r="BG14" i="15" s="1"/>
  <c r="BH14" i="15" s="1"/>
  <c r="BI14" i="15" s="1"/>
  <c r="BJ16" i="15"/>
  <c r="BK16" i="15" s="1"/>
  <c r="BL16" i="15" s="1"/>
  <c r="BM16" i="15" s="1"/>
  <c r="BN16" i="15" s="1"/>
  <c r="BO16" i="15" s="1"/>
  <c r="BP16" i="15" s="1"/>
  <c r="BQ16" i="15" s="1"/>
  <c r="BR16" i="15" s="1"/>
  <c r="BS16" i="15" s="1"/>
  <c r="BT16" i="15" s="1"/>
  <c r="BU16" i="15" s="1"/>
  <c r="BI32" i="15"/>
  <c r="BI27" i="15" l="1"/>
  <c r="BJ14" i="15"/>
  <c r="BK14" i="15" s="1"/>
  <c r="BL14" i="15" s="1"/>
  <c r="BM14" i="15" s="1"/>
  <c r="BN14" i="15" s="1"/>
  <c r="BO14" i="15" s="1"/>
  <c r="BP14" i="15" s="1"/>
  <c r="BQ14" i="15" s="1"/>
  <c r="BR14" i="15" s="1"/>
  <c r="BS14" i="15" s="1"/>
  <c r="BT14" i="15" s="1"/>
  <c r="BU14" i="15" s="1"/>
  <c r="BU25" i="15"/>
  <c r="BV11" i="15"/>
  <c r="BW11" i="15" s="1"/>
  <c r="BX11" i="15" s="1"/>
  <c r="BY11" i="15" s="1"/>
  <c r="BZ11" i="15" s="1"/>
  <c r="CA11" i="15" s="1"/>
  <c r="CB11" i="15" s="1"/>
  <c r="CC11" i="15" s="1"/>
  <c r="CD11" i="15" s="1"/>
  <c r="CE11" i="15" s="1"/>
  <c r="CF11" i="15" s="1"/>
  <c r="CG11" i="15" s="1"/>
  <c r="BU30" i="15"/>
  <c r="BV15" i="15"/>
  <c r="BW15" i="15" s="1"/>
  <c r="BX15" i="15" s="1"/>
  <c r="BY15" i="15" s="1"/>
  <c r="BZ15" i="15" s="1"/>
  <c r="CA15" i="15" s="1"/>
  <c r="CB15" i="15" s="1"/>
  <c r="CC15" i="15" s="1"/>
  <c r="CD15" i="15" s="1"/>
  <c r="CE15" i="15" s="1"/>
  <c r="CF15" i="15" s="1"/>
  <c r="CG15" i="15" s="1"/>
  <c r="BU32" i="15"/>
  <c r="BV16" i="15"/>
  <c r="BW16" i="15" s="1"/>
  <c r="BX16" i="15" s="1"/>
  <c r="BY16" i="15" s="1"/>
  <c r="BZ16" i="15" s="1"/>
  <c r="CA16" i="15" s="1"/>
  <c r="CB16" i="15" s="1"/>
  <c r="CC16" i="15" s="1"/>
  <c r="CD16" i="15" s="1"/>
  <c r="CE16" i="15" s="1"/>
  <c r="CF16" i="15" s="1"/>
  <c r="CG16" i="15" s="1"/>
  <c r="BU36" i="15"/>
  <c r="BV22" i="15"/>
  <c r="BW22" i="15" s="1"/>
  <c r="BX22" i="15" s="1"/>
  <c r="BY22" i="15" s="1"/>
  <c r="BZ22" i="15" s="1"/>
  <c r="CA22" i="15" s="1"/>
  <c r="CB22" i="15" s="1"/>
  <c r="CC22" i="15" s="1"/>
  <c r="CD22" i="15" s="1"/>
  <c r="CE22" i="15" s="1"/>
  <c r="CF22" i="15" s="1"/>
  <c r="CG22" i="15" s="1"/>
  <c r="J21" i="15"/>
  <c r="I20" i="15"/>
  <c r="CH22" i="15" l="1"/>
  <c r="CI22" i="15" s="1"/>
  <c r="CJ22" i="15" s="1"/>
  <c r="CK22" i="15" s="1"/>
  <c r="CL22" i="15" s="1"/>
  <c r="CM22" i="15" s="1"/>
  <c r="CN22" i="15" s="1"/>
  <c r="CO22" i="15" s="1"/>
  <c r="CP22" i="15" s="1"/>
  <c r="CQ22" i="15" s="1"/>
  <c r="CR22" i="15" s="1"/>
  <c r="CS22" i="15" s="1"/>
  <c r="CG36" i="15"/>
  <c r="CG32" i="15"/>
  <c r="CH16" i="15"/>
  <c r="CI16" i="15" s="1"/>
  <c r="CJ16" i="15" s="1"/>
  <c r="CK16" i="15" s="1"/>
  <c r="CL16" i="15" s="1"/>
  <c r="CM16" i="15" s="1"/>
  <c r="CN16" i="15" s="1"/>
  <c r="CO16" i="15" s="1"/>
  <c r="CP16" i="15" s="1"/>
  <c r="CQ16" i="15" s="1"/>
  <c r="CR16" i="15" s="1"/>
  <c r="CS16" i="15" s="1"/>
  <c r="CG30" i="15"/>
  <c r="CH15" i="15"/>
  <c r="CI15" i="15" s="1"/>
  <c r="CJ15" i="15" s="1"/>
  <c r="CK15" i="15" s="1"/>
  <c r="CL15" i="15" s="1"/>
  <c r="CM15" i="15" s="1"/>
  <c r="CN15" i="15" s="1"/>
  <c r="CO15" i="15" s="1"/>
  <c r="CP15" i="15" s="1"/>
  <c r="CQ15" i="15" s="1"/>
  <c r="CR15" i="15" s="1"/>
  <c r="CS15" i="15" s="1"/>
  <c r="CG25" i="15"/>
  <c r="CH11" i="15"/>
  <c r="CI11" i="15" s="1"/>
  <c r="CJ11" i="15" s="1"/>
  <c r="CK11" i="15" s="1"/>
  <c r="CL11" i="15" s="1"/>
  <c r="CM11" i="15" s="1"/>
  <c r="CN11" i="15" s="1"/>
  <c r="CO11" i="15" s="1"/>
  <c r="CP11" i="15" s="1"/>
  <c r="CQ11" i="15" s="1"/>
  <c r="CR11" i="15" s="1"/>
  <c r="CS11" i="15" s="1"/>
  <c r="BU27" i="15"/>
  <c r="BV14" i="15"/>
  <c r="BW14" i="15" s="1"/>
  <c r="BX14" i="15" s="1"/>
  <c r="BY14" i="15" s="1"/>
  <c r="BZ14" i="15" s="1"/>
  <c r="CA14" i="15" s="1"/>
  <c r="CB14" i="15" s="1"/>
  <c r="CC14" i="15" s="1"/>
  <c r="CD14" i="15" s="1"/>
  <c r="CE14" i="15" s="1"/>
  <c r="CF14" i="15" s="1"/>
  <c r="CG14" i="15" s="1"/>
  <c r="K21" i="15"/>
  <c r="J20" i="15"/>
  <c r="CG27" i="15" l="1"/>
  <c r="CH14" i="15"/>
  <c r="CI14" i="15" s="1"/>
  <c r="CJ14" i="15" s="1"/>
  <c r="CK14" i="15" s="1"/>
  <c r="CL14" i="15" s="1"/>
  <c r="CM14" i="15" s="1"/>
  <c r="CN14" i="15" s="1"/>
  <c r="CO14" i="15" s="1"/>
  <c r="CP14" i="15" s="1"/>
  <c r="CQ14" i="15" s="1"/>
  <c r="CR14" i="15" s="1"/>
  <c r="CS14" i="15" s="1"/>
  <c r="K20" i="15"/>
  <c r="L21" i="15"/>
  <c r="M21" i="15" l="1"/>
  <c r="L20" i="15"/>
  <c r="N21" i="15" l="1"/>
  <c r="M20" i="15"/>
  <c r="O21" i="15" l="1"/>
  <c r="N20" i="15"/>
  <c r="O20" i="15" l="1"/>
  <c r="P21" i="15"/>
  <c r="Q21" i="15" l="1"/>
  <c r="P20" i="15"/>
  <c r="R21" i="15" l="1"/>
  <c r="Q20" i="15"/>
  <c r="S21" i="15" l="1"/>
  <c r="R20" i="15"/>
  <c r="S20" i="15" l="1"/>
  <c r="T21" i="15"/>
  <c r="U21" i="15" l="1"/>
  <c r="T20" i="15"/>
  <c r="V21" i="15" l="1"/>
  <c r="U20" i="15"/>
  <c r="W21" i="15" l="1"/>
  <c r="V20" i="15"/>
  <c r="W20" i="15" l="1"/>
  <c r="X21" i="15"/>
  <c r="Y21" i="15" l="1"/>
  <c r="X20" i="15"/>
  <c r="Y34" i="15" l="1"/>
  <c r="Z21" i="15"/>
  <c r="Y20" i="15"/>
  <c r="AA21" i="15" l="1"/>
  <c r="Z20" i="15"/>
  <c r="AA20" i="15" l="1"/>
  <c r="AB21" i="15"/>
  <c r="AC21" i="15" l="1"/>
  <c r="AB20" i="15"/>
  <c r="AD21" i="15" l="1"/>
  <c r="AC20" i="15"/>
  <c r="AE21" i="15" l="1"/>
  <c r="AD20" i="15"/>
  <c r="AE20" i="15" l="1"/>
  <c r="AF21" i="15"/>
  <c r="AG21" i="15" l="1"/>
  <c r="AF20" i="15"/>
  <c r="AH21" i="15" l="1"/>
  <c r="AG20" i="15"/>
  <c r="AI21" i="15" l="1"/>
  <c r="AH20" i="15"/>
  <c r="AI20" i="15" l="1"/>
  <c r="AJ21" i="15"/>
  <c r="AK21" i="15" l="1"/>
  <c r="AJ20" i="15"/>
  <c r="AK34" i="15" l="1"/>
  <c r="AL21" i="15"/>
  <c r="AK20" i="15"/>
  <c r="AM21" i="15" l="1"/>
  <c r="AL20" i="15"/>
  <c r="AM20" i="15" l="1"/>
  <c r="AN21" i="15"/>
  <c r="AO21" i="15" l="1"/>
  <c r="AN20" i="15"/>
  <c r="AP21" i="15" l="1"/>
  <c r="AO20" i="15"/>
  <c r="AQ21" i="15" l="1"/>
  <c r="AP20" i="15"/>
  <c r="AQ20" i="15" l="1"/>
  <c r="AR21" i="15"/>
  <c r="AS21" i="15" l="1"/>
  <c r="AR20" i="15"/>
  <c r="AT21" i="15" l="1"/>
  <c r="AS20" i="15"/>
  <c r="AU21" i="15" l="1"/>
  <c r="AT20" i="15"/>
  <c r="AU20" i="15" l="1"/>
  <c r="AV21" i="15"/>
  <c r="AW21" i="15" l="1"/>
  <c r="AV20" i="15"/>
  <c r="AW34" i="15" l="1"/>
  <c r="AX21" i="15"/>
  <c r="AW20" i="15"/>
  <c r="AY21" i="15" l="1"/>
  <c r="AX20" i="15"/>
  <c r="AY20" i="15" l="1"/>
  <c r="AZ21" i="15"/>
  <c r="BA21" i="15" l="1"/>
  <c r="AZ20" i="15"/>
  <c r="BB21" i="15" l="1"/>
  <c r="BA20" i="15"/>
  <c r="BC21" i="15" l="1"/>
  <c r="BB20" i="15"/>
  <c r="BC20" i="15" l="1"/>
  <c r="BD21" i="15"/>
  <c r="BE21" i="15" l="1"/>
  <c r="BD20" i="15"/>
  <c r="BF21" i="15" l="1"/>
  <c r="BE20" i="15"/>
  <c r="BG21" i="15" l="1"/>
  <c r="BF20" i="15"/>
  <c r="BH21" i="15" l="1"/>
  <c r="BG20" i="15"/>
  <c r="BI21" i="15" l="1"/>
  <c r="BH20" i="15"/>
  <c r="BI34" i="15" l="1"/>
  <c r="BJ21" i="15"/>
  <c r="BI20" i="15"/>
  <c r="BK21" i="15" l="1"/>
  <c r="BJ20" i="15"/>
  <c r="BK20" i="15" l="1"/>
  <c r="BL21" i="15"/>
  <c r="BM21" i="15" l="1"/>
  <c r="BL20" i="15"/>
  <c r="BN21" i="15" l="1"/>
  <c r="BM20" i="15"/>
  <c r="BO21" i="15" l="1"/>
  <c r="BN20" i="15"/>
  <c r="BP21" i="15" l="1"/>
  <c r="BO20" i="15"/>
  <c r="BQ21" i="15" l="1"/>
  <c r="BP20" i="15"/>
  <c r="BR21" i="15" l="1"/>
  <c r="BQ20" i="15"/>
  <c r="BS21" i="15" l="1"/>
  <c r="BR20" i="15"/>
  <c r="BS20" i="15" l="1"/>
  <c r="BT21" i="15"/>
  <c r="BU21" i="15" l="1"/>
  <c r="BT20" i="15"/>
  <c r="BU34" i="15" l="1"/>
  <c r="BV21" i="15"/>
  <c r="BU20" i="15"/>
  <c r="BW21" i="15" l="1"/>
  <c r="BV20" i="15"/>
  <c r="BX21" i="15" l="1"/>
  <c r="BW20" i="15"/>
  <c r="BY21" i="15" l="1"/>
  <c r="BX20" i="15"/>
  <c r="BZ21" i="15" l="1"/>
  <c r="BY20" i="15"/>
  <c r="CA21" i="15" l="1"/>
  <c r="BZ20" i="15"/>
  <c r="CA20" i="15" l="1"/>
  <c r="CB21" i="15"/>
  <c r="CC21" i="15" l="1"/>
  <c r="CB20" i="15"/>
  <c r="CD21" i="15" l="1"/>
  <c r="CC20" i="15"/>
  <c r="CE21" i="15" l="1"/>
  <c r="CD20" i="15"/>
  <c r="CF21" i="15" l="1"/>
  <c r="CE20" i="15"/>
  <c r="CG21" i="15" l="1"/>
  <c r="CF20" i="15"/>
  <c r="CH21" i="15" l="1"/>
  <c r="CG34" i="15"/>
  <c r="CG20" i="15"/>
  <c r="CI21" i="15" l="1"/>
  <c r="CH20" i="15"/>
  <c r="CI20" i="15" l="1"/>
  <c r="CJ21" i="15"/>
  <c r="CK21" i="15" l="1"/>
  <c r="CJ20" i="15"/>
  <c r="CL21" i="15" l="1"/>
  <c r="CK20" i="15"/>
  <c r="CM21" i="15" l="1"/>
  <c r="CL20" i="15"/>
  <c r="CN21" i="15" l="1"/>
  <c r="CM20" i="15"/>
  <c r="CO21" i="15" l="1"/>
  <c r="CN20" i="15"/>
  <c r="CP21" i="15" l="1"/>
  <c r="CO20" i="15"/>
  <c r="CQ21" i="15" l="1"/>
  <c r="CP20" i="15"/>
  <c r="CQ20" i="15" l="1"/>
  <c r="CR21" i="15"/>
  <c r="CS21" i="15" l="1"/>
  <c r="CS20" i="15" s="1"/>
  <c r="CR20" i="15"/>
  <c r="AV162" i="14" l="1"/>
  <c r="Y162" i="14"/>
  <c r="AV151" i="14"/>
  <c r="Y151" i="14"/>
  <c r="AV140" i="14"/>
  <c r="Y140" i="14"/>
  <c r="AV129" i="14"/>
  <c r="AL179" i="14" s="1"/>
  <c r="Y129" i="14"/>
  <c r="AB81" i="14"/>
  <c r="AL81" i="14" s="1"/>
  <c r="AU81" i="14" s="1"/>
  <c r="AB75" i="14"/>
  <c r="AL75" i="14" s="1"/>
  <c r="AU75" i="14" s="1"/>
  <c r="AB69" i="14"/>
  <c r="AL69" i="14" s="1"/>
  <c r="AU69" i="14" s="1"/>
  <c r="AQ54" i="14"/>
  <c r="AH54" i="14"/>
  <c r="X54" i="14"/>
  <c r="O54" i="14"/>
  <c r="AQ48" i="14"/>
  <c r="AH48" i="14"/>
  <c r="X48" i="14"/>
  <c r="O48" i="14"/>
  <c r="X46" i="14"/>
  <c r="AQ43" i="14"/>
  <c r="AH43" i="14"/>
  <c r="X43" i="14"/>
  <c r="O43" i="14"/>
  <c r="O50" i="14" s="1"/>
  <c r="AM25" i="14"/>
  <c r="AI25" i="14"/>
  <c r="AE25" i="14"/>
  <c r="O51" i="14" l="1"/>
  <c r="X36" i="14"/>
  <c r="X50" i="14" s="1"/>
  <c r="X51" i="14" l="1"/>
  <c r="AH36" i="14"/>
  <c r="AH50" i="14" s="1"/>
  <c r="AH51" i="14" l="1"/>
  <c r="AQ36" i="14"/>
  <c r="AQ50" i="14" s="1"/>
  <c r="AQ51" i="14" s="1"/>
</calcChain>
</file>

<file path=xl/comments1.xml><?xml version="1.0" encoding="utf-8"?>
<comments xmlns="http://schemas.openxmlformats.org/spreadsheetml/2006/main">
  <authors>
    <author>作成者</author>
  </authors>
  <commentList>
    <comment ref="G23" authorId="0" shapeId="0">
      <text>
        <r>
          <rPr>
            <b/>
            <sz val="9"/>
            <color indexed="81"/>
            <rFont val="MS P ゴシック"/>
            <family val="3"/>
            <charset val="128"/>
          </rPr>
          <t>成果目標累計であれば、（累計給付件数）等補記できませんか</t>
        </r>
        <r>
          <rPr>
            <sz val="9"/>
            <color indexed="81"/>
            <rFont val="MS P ゴシック"/>
            <family val="3"/>
            <charset val="128"/>
          </rPr>
          <t xml:space="preserve">
記載済み（瀬尾)
</t>
        </r>
      </text>
    </comment>
    <comment ref="AU29" authorId="0" shapeId="0">
      <text>
        <r>
          <rPr>
            <b/>
            <sz val="9"/>
            <color indexed="81"/>
            <rFont val="MS P ゴシック"/>
            <family val="3"/>
            <charset val="128"/>
          </rPr>
          <t>成果指標給付件数とあるが 空欄？</t>
        </r>
        <r>
          <rPr>
            <sz val="9"/>
            <color indexed="81"/>
            <rFont val="MS P ゴシック"/>
            <family val="3"/>
            <charset val="128"/>
          </rPr>
          <t xml:space="preserve">
R2レビューシート報告なし セルP29に記載のあった「給付件数」を削除。（瀬尾回答)
</t>
        </r>
      </text>
    </comment>
    <comment ref="AY109" authorId="0" shapeId="0">
      <text>
        <r>
          <rPr>
            <b/>
            <sz val="9"/>
            <color indexed="81"/>
            <rFont val="MS P ゴシック"/>
            <family val="3"/>
            <charset val="128"/>
          </rPr>
          <t>印刷すると（平成25年度：25,000）が印刷されないので修正してください。</t>
        </r>
        <r>
          <rPr>
            <sz val="9"/>
            <color indexed="81"/>
            <rFont val="MS P ゴシック"/>
            <family val="3"/>
            <charset val="128"/>
          </rPr>
          <t xml:space="preserve">
</t>
        </r>
        <r>
          <rPr>
            <b/>
            <sz val="9"/>
            <color indexed="81"/>
            <rFont val="MS P ゴシック"/>
            <family val="3"/>
            <charset val="128"/>
          </rPr>
          <t>また、単位（百万円）を標記する方がわかりやすいので補記できませんか。
処理済み（瀬尾）</t>
        </r>
      </text>
    </comment>
    <comment ref="U111" authorId="0" shapeId="0">
      <text>
        <r>
          <rPr>
            <b/>
            <sz val="9"/>
            <color indexed="81"/>
            <rFont val="MS P ゴシック"/>
            <family val="3"/>
            <charset val="128"/>
          </rPr>
          <t>印刷すると「給付費用及び」　までで切れ
印刷した際に切れのないよう修正してください。（支払）も同</t>
        </r>
        <r>
          <rPr>
            <sz val="9"/>
            <color indexed="81"/>
            <rFont val="MS P ゴシック"/>
            <family val="3"/>
            <charset val="128"/>
          </rPr>
          <t xml:space="preserve">
処理済み(瀬尾）</t>
        </r>
      </text>
    </comment>
    <comment ref="AY111" authorId="0" shapeId="0">
      <text>
        <r>
          <rPr>
            <b/>
            <sz val="9"/>
            <color indexed="81"/>
            <rFont val="MS P ゴシック"/>
            <family val="3"/>
            <charset val="128"/>
          </rPr>
          <t xml:space="preserve"> A欄【支出】合計　1,985
　費目・使途　計　1,986と誤差　正しい方に数値合わせて下さい。</t>
        </r>
        <r>
          <rPr>
            <sz val="9"/>
            <color indexed="81"/>
            <rFont val="MS P ゴシック"/>
            <family val="3"/>
            <charset val="128"/>
          </rPr>
          <t xml:space="preserve">
端数を入力し数字を1,985としました。（瀬尾)</t>
        </r>
      </text>
    </comment>
    <comment ref="V115" authorId="0" shapeId="0">
      <text>
        <r>
          <rPr>
            <b/>
            <sz val="9"/>
            <color indexed="81"/>
            <rFont val="MS P ゴシック"/>
            <family val="3"/>
            <charset val="128"/>
          </rPr>
          <t xml:space="preserve">C欄枠内に給付実績件数及び給付実績額を補記出来ませんか。
例）個人ｃほか1,710者
　　1,495百万円
（最大給付1.5百万円）　
</t>
        </r>
        <r>
          <rPr>
            <sz val="9"/>
            <color indexed="81"/>
            <rFont val="MS P ゴシック"/>
            <family val="3"/>
            <charset val="128"/>
          </rPr>
          <t xml:space="preserve">
入力処理(瀬尾)
</t>
        </r>
      </text>
    </comment>
  </commentList>
</comments>
</file>

<file path=xl/comments2.xml><?xml version="1.0" encoding="utf-8"?>
<comments xmlns="http://schemas.openxmlformats.org/spreadsheetml/2006/main">
  <authors>
    <author>作成者</author>
  </authors>
  <commentList>
    <comment ref="AH14" authorId="0" shapeId="0">
      <text>
        <r>
          <rPr>
            <b/>
            <sz val="10"/>
            <color indexed="81"/>
            <rFont val="ＭＳ Ｐゴシック"/>
            <family val="3"/>
            <charset val="128"/>
          </rPr>
          <t>返戻あり▲１</t>
        </r>
      </text>
    </comment>
    <comment ref="AH16" authorId="0" shapeId="0">
      <text>
        <r>
          <rPr>
            <b/>
            <sz val="10"/>
            <color indexed="81"/>
            <rFont val="ＭＳ Ｐゴシック"/>
            <family val="3"/>
            <charset val="128"/>
          </rPr>
          <t xml:space="preserve"> 返戻あり▲１</t>
        </r>
      </text>
    </comment>
    <comment ref="AI16" authorId="0" shapeId="0">
      <text>
        <r>
          <rPr>
            <b/>
            <sz val="10"/>
            <color indexed="81"/>
            <rFont val="ＭＳ Ｐゴシック"/>
            <family val="3"/>
            <charset val="128"/>
          </rPr>
          <t xml:space="preserve"> 返戻あり▲１</t>
        </r>
      </text>
    </comment>
    <comment ref="AH20" authorId="0" shapeId="0">
      <text>
        <r>
          <rPr>
            <b/>
            <sz val="10"/>
            <color indexed="81"/>
            <rFont val="ＭＳ Ｐゴシック"/>
            <family val="3"/>
            <charset val="128"/>
          </rPr>
          <t>返戻▲66000円</t>
        </r>
      </text>
    </comment>
    <comment ref="AH22" authorId="0" shapeId="0">
      <text>
        <r>
          <rPr>
            <b/>
            <sz val="10"/>
            <color indexed="81"/>
            <rFont val="ＭＳ Ｐゴシック"/>
            <family val="3"/>
            <charset val="128"/>
          </rPr>
          <t xml:space="preserve"> 返戻▲66000円</t>
        </r>
      </text>
    </comment>
    <comment ref="AI22" authorId="0" shapeId="0">
      <text>
        <r>
          <rPr>
            <b/>
            <sz val="10"/>
            <color indexed="81"/>
            <rFont val="ＭＳ Ｐゴシック"/>
            <family val="3"/>
            <charset val="128"/>
          </rPr>
          <t xml:space="preserve"> 返戻▲66000円</t>
        </r>
      </text>
    </comment>
  </commentList>
</comments>
</file>

<file path=xl/sharedStrings.xml><?xml version="1.0" encoding="utf-8"?>
<sst xmlns="http://schemas.openxmlformats.org/spreadsheetml/2006/main" count="1150" uniqueCount="365">
  <si>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</si>
  <si>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</si>
  <si>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</si>
  <si>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</si>
  <si>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</si>
  <si>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</si>
  <si>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</si>
  <si>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</si>
  <si>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</si>
  <si>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</si>
  <si>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</si>
  <si>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</si>
  <si>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</si>
  <si>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</si>
  <si>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</si>
  <si>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</si>
  <si>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</si>
  <si>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</si>
  <si>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</si>
  <si>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</si>
  <si>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</si>
  <si>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</si>
  <si>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</si>
  <si>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</si>
  <si>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</si>
  <si>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</si>
  <si>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</si>
  <si>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</si>
  <si>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</si>
  <si>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</si>
  <si>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</si>
  <si>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</si>
  <si>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</si>
  <si>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</si>
  <si>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</si>
  <si>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</si>
  <si>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</si>
  <si>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</si>
  <si>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</si>
  <si>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</si>
  <si>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</si>
  <si>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</si>
  <si>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</si>
  <si>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</si>
  <si>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</si>
  <si>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</si>
  <si>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</si>
  <si>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</si>
  <si>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</si>
  <si>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</si>
  <si>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</si>
  <si>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</si>
  <si>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</si>
  <si>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</si>
  <si>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</si>
  <si>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</si>
  <si>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</si>
  <si>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</si>
  <si>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</si>
  <si>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</si>
  <si>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</si>
  <si>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</si>
  <si>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</si>
  <si>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</si>
  <si>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</si>
  <si>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</si>
  <si>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</si>
  <si>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</si>
  <si>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</si>
  <si>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</si>
  <si>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</si>
  <si>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</si>
  <si>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</si>
  <si>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</si>
  <si>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</si>
  <si>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</si>
  <si>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</si>
  <si>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</si>
  <si>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</si>
  <si>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</si>
  <si>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</si>
  <si>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</si>
  <si>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</si>
  <si>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</si>
  <si>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</si>
  <si>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</si>
  <si>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</si>
  <si>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</si>
  <si>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</si>
  <si>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</si>
  <si>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</si>
  <si>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</si>
  <si>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</si>
  <si>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</si>
  <si>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</si>
  <si>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</si>
  <si>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</si>
  <si>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</si>
  <si>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</si>
  <si>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</si>
  <si>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</si>
  <si>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</si>
  <si>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</si>
  <si>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</si>
  <si>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</si>
  <si>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</si>
  <si>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</si>
  <si>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</si>
  <si>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</si>
  <si>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</si>
  <si>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</si>
  <si>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</si>
  <si>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</si>
  <si>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</si>
  <si>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</si>
  <si>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</si>
  <si>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</si>
  <si>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</si>
  <si>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</si>
  <si>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</si>
  <si>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</si>
  <si>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</si>
  <si>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</si>
  <si>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</si>
  <si>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</si>
  <si>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</si>
  <si>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</si>
  <si>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</si>
  <si>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</si>
  <si>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</si>
  <si>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</si>
  <si>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</si>
  <si>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</si>
  <si>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</si>
  <si>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</si>
  <si>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</si>
  <si>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</si>
  <si>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</si>
  <si>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</si>
  <si>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</si>
  <si>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</si>
  <si>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</si>
  <si>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</si>
  <si>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</si>
  <si>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</si>
  <si>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</si>
  <si>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</si>
  <si>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</si>
  <si>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</si>
  <si>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</si>
  <si>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</si>
  <si>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</si>
  <si>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</si>
  <si>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</si>
  <si>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</si>
  <si>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</si>
  <si>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</si>
  <si>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</si>
  <si>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</si>
  <si>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</si>
  <si>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</si>
  <si>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</si>
  <si>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復興庁　）</t>
    <rPh sb="2" eb="4">
      <t>フッコウ</t>
    </rPh>
    <rPh sb="4" eb="5">
      <t>チョウ</t>
    </rPh>
    <phoneticPr fontId="3"/>
  </si>
  <si>
    <t>被災者住宅再建支援対策給付基金</t>
    <rPh sb="0" eb="3">
      <t>ヒサイシャ</t>
    </rPh>
    <rPh sb="3" eb="5">
      <t>ジュウタク</t>
    </rPh>
    <rPh sb="5" eb="7">
      <t>サイケン</t>
    </rPh>
    <rPh sb="7" eb="9">
      <t>シエン</t>
    </rPh>
    <rPh sb="9" eb="11">
      <t>タイサク</t>
    </rPh>
    <rPh sb="11" eb="13">
      <t>キュウフ</t>
    </rPh>
    <rPh sb="13" eb="15">
      <t>キキン</t>
    </rPh>
    <phoneticPr fontId="3"/>
  </si>
  <si>
    <t>復興庁</t>
    <rPh sb="0" eb="3">
      <t>フッコウチョウ</t>
    </rPh>
    <phoneticPr fontId="3"/>
  </si>
  <si>
    <t>住まいの復興給付金による被災者住宅再建支援対策事業</t>
    <rPh sb="0" eb="1">
      <t>ス</t>
    </rPh>
    <rPh sb="4" eb="6">
      <t>フッコウ</t>
    </rPh>
    <rPh sb="6" eb="9">
      <t>キュウフキン</t>
    </rPh>
    <rPh sb="12" eb="15">
      <t>ヒサイシャ</t>
    </rPh>
    <rPh sb="15" eb="17">
      <t>ジュウタク</t>
    </rPh>
    <rPh sb="17" eb="19">
      <t>サイケン</t>
    </rPh>
    <rPh sb="19" eb="21">
      <t>シエン</t>
    </rPh>
    <rPh sb="21" eb="23">
      <t>タイサク</t>
    </rPh>
    <rPh sb="23" eb="25">
      <t>ジギョウ</t>
    </rPh>
    <phoneticPr fontId="3"/>
  </si>
  <si>
    <t>統括官付参事官（企画担当）</t>
    <rPh sb="0" eb="2">
      <t>トウカツ</t>
    </rPh>
    <rPh sb="2" eb="3">
      <t>カン</t>
    </rPh>
    <rPh sb="3" eb="4">
      <t>ヅケ</t>
    </rPh>
    <rPh sb="4" eb="7">
      <t>サンジカン</t>
    </rPh>
    <rPh sb="8" eb="10">
      <t>キカク</t>
    </rPh>
    <rPh sb="10" eb="12">
      <t>タントウ</t>
    </rPh>
    <phoneticPr fontId="3"/>
  </si>
  <si>
    <t>一般社団法人　住宅金融普及協会</t>
    <rPh sb="0" eb="2">
      <t>イッパン</t>
    </rPh>
    <rPh sb="2" eb="4">
      <t>シャダン</t>
    </rPh>
    <rPh sb="4" eb="6">
      <t>ホウジン</t>
    </rPh>
    <rPh sb="7" eb="9">
      <t>ジュウタク</t>
    </rPh>
    <rPh sb="9" eb="11">
      <t>キンユウ</t>
    </rPh>
    <rPh sb="11" eb="13">
      <t>フキュウ</t>
    </rPh>
    <rPh sb="13" eb="15">
      <t>キョウカイ</t>
    </rPh>
    <phoneticPr fontId="3"/>
  </si>
  <si>
    <t>参事官　佐藤 守孝</t>
    <rPh sb="0" eb="3">
      <t>サンジカン</t>
    </rPh>
    <rPh sb="4" eb="6">
      <t>サトウ</t>
    </rPh>
    <rPh sb="7" eb="9">
      <t>モリタカ</t>
    </rPh>
    <phoneticPr fontId="3"/>
  </si>
  <si>
    <t>―</t>
    <phoneticPr fontId="3"/>
  </si>
  <si>
    <t>消費税率及び地方消費税率の引上げとそれに伴う
対応について（平成25年10月１日閣議決定）
住宅取得等に係る給付措置について
（平成27年2月17日閣議決定、平成28年9月26日一部改正、
令和3年1月26日一部改正)</t>
    <rPh sb="79" eb="81">
      <t>ヘイセイ</t>
    </rPh>
    <rPh sb="83" eb="84">
      <t>ネン</t>
    </rPh>
    <rPh sb="85" eb="86">
      <t>ガツ</t>
    </rPh>
    <rPh sb="88" eb="89">
      <t>ニチ</t>
    </rPh>
    <rPh sb="89" eb="91">
      <t>イチブ</t>
    </rPh>
    <rPh sb="91" eb="93">
      <t>カイセイ</t>
    </rPh>
    <rPh sb="95" eb="97">
      <t>レイワ</t>
    </rPh>
    <rPh sb="100" eb="101">
      <t>ガツ</t>
    </rPh>
    <rPh sb="103" eb="104">
      <t>ニチ</t>
    </rPh>
    <rPh sb="104" eb="106">
      <t>イチブ</t>
    </rPh>
    <rPh sb="106" eb="108">
      <t>カイセイ</t>
    </rPh>
    <phoneticPr fontId="3"/>
  </si>
  <si>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phoneticPr fontId="3"/>
  </si>
  <si>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○建築：購入：再取得住宅の床面積（上限175㎡）×給付単価（消費税8%時：5,130円、10%時：8,550円）×再取得住宅の持分割合
　○補修：被災住宅の床面積×給付単価（り災状況により異なる）又は実際に支払った補修工事費の消費税増税分相当の額の少ない方
　※補助率：１０／１０  </t>
    <rPh sb="218" eb="219">
      <t>マタ</t>
    </rPh>
    <rPh sb="233" eb="235">
      <t>ショウヒ</t>
    </rPh>
    <rPh sb="235" eb="236">
      <t>ゼイ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</si>
  <si>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</si>
  <si>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平成25年度</t>
    <rPh sb="0" eb="2">
      <t>ヘイセイ</t>
    </rPh>
    <rPh sb="4" eb="6">
      <t>ネンド</t>
    </rPh>
    <phoneticPr fontId="3"/>
  </si>
  <si>
    <t>直接交付</t>
    <rPh sb="0" eb="2">
      <t>チョクセツ</t>
    </rPh>
    <rPh sb="2" eb="4">
      <t>コウフ</t>
    </rPh>
    <phoneticPr fontId="3"/>
  </si>
  <si>
    <t>補正（第一次）</t>
    <rPh sb="0" eb="2">
      <t>ホセイ</t>
    </rPh>
    <rPh sb="3" eb="4">
      <t>ダイ</t>
    </rPh>
    <rPh sb="4" eb="6">
      <t>イチジ</t>
    </rPh>
    <phoneticPr fontId="3"/>
  </si>
  <si>
    <t>特別会計</t>
    <rPh sb="0" eb="2">
      <t>トクベツ</t>
    </rPh>
    <rPh sb="2" eb="4">
      <t>カイケイ</t>
    </rPh>
    <phoneticPr fontId="3"/>
  </si>
  <si>
    <t>住まいの復興給付金による被災者住宅再建支援対策費補助金</t>
    <rPh sb="0" eb="1">
      <t>ス</t>
    </rPh>
    <rPh sb="4" eb="6">
      <t>フッコウ</t>
    </rPh>
    <rPh sb="6" eb="9">
      <t>キュウフキン</t>
    </rPh>
    <rPh sb="12" eb="15">
      <t>ヒサイシャ</t>
    </rPh>
    <rPh sb="15" eb="17">
      <t>ジュウタク</t>
    </rPh>
    <rPh sb="17" eb="19">
      <t>サイケン</t>
    </rPh>
    <rPh sb="19" eb="21">
      <t>シエン</t>
    </rPh>
    <rPh sb="21" eb="23">
      <t>タイサク</t>
    </rPh>
    <rPh sb="23" eb="24">
      <t>ヒ</t>
    </rPh>
    <rPh sb="24" eb="27">
      <t>ホジョキン</t>
    </rPh>
    <phoneticPr fontId="3"/>
  </si>
  <si>
    <t>有</t>
    <rPh sb="0" eb="1">
      <t>アリ</t>
    </rPh>
    <phoneticPr fontId="3"/>
  </si>
  <si>
    <t>給付件数</t>
    <rPh sb="0" eb="2">
      <t>キュウフ</t>
    </rPh>
    <rPh sb="2" eb="4">
      <t>ケンスウ</t>
    </rPh>
    <phoneticPr fontId="3"/>
  </si>
  <si>
    <t>件</t>
    <rPh sb="0" eb="1">
      <t>ケン</t>
    </rPh>
    <phoneticPr fontId="3"/>
  </si>
  <si>
    <t>回</t>
    <rPh sb="0" eb="1">
      <t>カイ</t>
    </rPh>
    <phoneticPr fontId="3"/>
  </si>
  <si>
    <t>平成
30年度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</si>
  <si>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</si>
  <si>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市町村の復興まちづくりに係る区域指定や宅地造成の時期によって、住宅の再取得の時期が変わってくるため。</t>
    <phoneticPr fontId="3"/>
  </si>
  <si>
    <t>・平成26年4月1日より住まいの復興給付金制度の申請受付を開始し、以降、給付額及び事務費相当額について定期的に取崩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・住まいの復興給付金事務局及び基金管理団体参加の定例会議を月に1回程度で開催し、事業の執行状況について報告を求めるとともに、必要な指導監督を実施している。</t>
    <phoneticPr fontId="3"/>
  </si>
  <si>
    <t>【事業所管部局】
基金設置法人及び事務局との打ち合わせ等により、事業実施について、より効率的かつ効果的な運用とするように努めている。　　　</t>
    <rPh sb="1" eb="3">
      <t>ジギョウ</t>
    </rPh>
    <rPh sb="3" eb="5">
      <t>ショカン</t>
    </rPh>
    <rPh sb="5" eb="7">
      <t>ブキョク</t>
    </rPh>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</si>
  <si>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</si>
  <si>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</si>
  <si>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給付金</t>
    <rPh sb="0" eb="3">
      <t>キュウフキン</t>
    </rPh>
    <phoneticPr fontId="3"/>
  </si>
  <si>
    <t>給付金事業の実施に係る給付</t>
    <rPh sb="0" eb="3">
      <t>キュウフキン</t>
    </rPh>
    <rPh sb="3" eb="5">
      <t>ジギョウ</t>
    </rPh>
    <rPh sb="6" eb="8">
      <t>ジッシ</t>
    </rPh>
    <rPh sb="9" eb="10">
      <t>カカワ</t>
    </rPh>
    <rPh sb="11" eb="13">
      <t>キュウフ</t>
    </rPh>
    <phoneticPr fontId="3"/>
  </si>
  <si>
    <t>給付金事業の実施に係る給付</t>
    <phoneticPr fontId="3"/>
  </si>
  <si>
    <t>補助・運用に係る審査・交付事務等</t>
    <rPh sb="0" eb="2">
      <t>ホジョ</t>
    </rPh>
    <rPh sb="3" eb="5">
      <t>ウンヨウ</t>
    </rPh>
    <rPh sb="6" eb="7">
      <t>カカワ</t>
    </rPh>
    <rPh sb="8" eb="10">
      <t>シンサ</t>
    </rPh>
    <rPh sb="11" eb="13">
      <t>コウフ</t>
    </rPh>
    <rPh sb="13" eb="15">
      <t>ジム</t>
    </rPh>
    <rPh sb="15" eb="16">
      <t>トウ</t>
    </rPh>
    <phoneticPr fontId="3"/>
  </si>
  <si>
    <t>運営費</t>
    <rPh sb="0" eb="3">
      <t>ウンエイヒ</t>
    </rPh>
    <phoneticPr fontId="3"/>
  </si>
  <si>
    <t>審査体制構築、郵送受付、コールセンターの運営等に係る経費</t>
    <rPh sb="0" eb="2">
      <t>シンサ</t>
    </rPh>
    <rPh sb="2" eb="4">
      <t>タイセイ</t>
    </rPh>
    <rPh sb="4" eb="6">
      <t>コウチク</t>
    </rPh>
    <rPh sb="7" eb="9">
      <t>ユウソウ</t>
    </rPh>
    <rPh sb="9" eb="11">
      <t>ウケツケ</t>
    </rPh>
    <rPh sb="20" eb="22">
      <t>ウンエイ</t>
    </rPh>
    <rPh sb="22" eb="23">
      <t>トウ</t>
    </rPh>
    <rPh sb="24" eb="25">
      <t>カカワ</t>
    </rPh>
    <rPh sb="26" eb="28">
      <t>ケイヒ</t>
    </rPh>
    <phoneticPr fontId="3"/>
  </si>
  <si>
    <t>給付金事務局運営費、事務所維持、貸借料等</t>
    <rPh sb="0" eb="3">
      <t>キュウフキン</t>
    </rPh>
    <rPh sb="3" eb="6">
      <t>ジムキョク</t>
    </rPh>
    <rPh sb="6" eb="9">
      <t>ウンエイヒ</t>
    </rPh>
    <rPh sb="10" eb="12">
      <t>ジム</t>
    </rPh>
    <rPh sb="12" eb="13">
      <t>ショ</t>
    </rPh>
    <rPh sb="13" eb="15">
      <t>イジ</t>
    </rPh>
    <rPh sb="16" eb="18">
      <t>タイシャク</t>
    </rPh>
    <rPh sb="18" eb="19">
      <t>リョウ</t>
    </rPh>
    <rPh sb="19" eb="20">
      <t>トウ</t>
    </rPh>
    <phoneticPr fontId="3"/>
  </si>
  <si>
    <t>整備費</t>
    <rPh sb="0" eb="3">
      <t>セイビヒ</t>
    </rPh>
    <phoneticPr fontId="3"/>
  </si>
  <si>
    <t>システム関係費用、HP運営費等</t>
    <rPh sb="4" eb="6">
      <t>カンケイ</t>
    </rPh>
    <rPh sb="6" eb="8">
      <t>ヒヨウ</t>
    </rPh>
    <rPh sb="11" eb="13">
      <t>ウンエイ</t>
    </rPh>
    <rPh sb="13" eb="14">
      <t>ヒ</t>
    </rPh>
    <rPh sb="14" eb="15">
      <t>トウ</t>
    </rPh>
    <phoneticPr fontId="3"/>
  </si>
  <si>
    <t>什器備品</t>
    <phoneticPr fontId="3"/>
  </si>
  <si>
    <t>備品購入等</t>
    <rPh sb="0" eb="2">
      <t>ビヒン</t>
    </rPh>
    <rPh sb="2" eb="4">
      <t>コウニュウ</t>
    </rPh>
    <rPh sb="4" eb="5">
      <t>トウ</t>
    </rPh>
    <phoneticPr fontId="3"/>
  </si>
  <si>
    <t>-</t>
    <phoneticPr fontId="3"/>
  </si>
  <si>
    <t>説明会関連</t>
    <rPh sb="0" eb="3">
      <t>セツメイカイ</t>
    </rPh>
    <rPh sb="3" eb="5">
      <t>カンレン</t>
    </rPh>
    <phoneticPr fontId="3"/>
  </si>
  <si>
    <t>説明会費用、会場関係費等</t>
    <rPh sb="0" eb="3">
      <t>セツメイカイ</t>
    </rPh>
    <rPh sb="3" eb="5">
      <t>ヒヨウ</t>
    </rPh>
    <rPh sb="6" eb="8">
      <t>カイジョウ</t>
    </rPh>
    <rPh sb="8" eb="11">
      <t>カンケイヒ</t>
    </rPh>
    <rPh sb="11" eb="12">
      <t>トウ</t>
    </rPh>
    <phoneticPr fontId="3"/>
  </si>
  <si>
    <t>C.個人c</t>
    <rPh sb="2" eb="4">
      <t>コジン</t>
    </rPh>
    <phoneticPr fontId="3"/>
  </si>
  <si>
    <t>住宅再取得等に係る消費税増税分相当額</t>
    <rPh sb="0" eb="2">
      <t>ジュウタク</t>
    </rPh>
    <rPh sb="2" eb="5">
      <t>サイシュトク</t>
    </rPh>
    <rPh sb="5" eb="6">
      <t>トウ</t>
    </rPh>
    <rPh sb="7" eb="8">
      <t>カカワ</t>
    </rPh>
    <rPh sb="9" eb="12">
      <t>ショウヒゼイ</t>
    </rPh>
    <rPh sb="12" eb="14">
      <t>ゾウゼイ</t>
    </rPh>
    <rPh sb="14" eb="15">
      <t>ブン</t>
    </rPh>
    <rPh sb="15" eb="17">
      <t>ソウトウ</t>
    </rPh>
    <rPh sb="17" eb="18">
      <t>ガク</t>
    </rPh>
    <phoneticPr fontId="3"/>
  </si>
  <si>
    <t>一般財団法人　住宅金融普及協会</t>
    <phoneticPr fontId="3"/>
  </si>
  <si>
    <t>5010005017769</t>
    <phoneticPr fontId="3"/>
  </si>
  <si>
    <t>被災者住宅再建支援対策給付基金の管理、住まいの復興給付金による被災者住宅再建支援対策事業に係る補助及び貸付の審査・交付事務</t>
    <phoneticPr fontId="3"/>
  </si>
  <si>
    <t>株式会社　電通</t>
    <phoneticPr fontId="3"/>
  </si>
  <si>
    <t>4010401048922</t>
    <phoneticPr fontId="3"/>
  </si>
  <si>
    <t>住まいの復興給付金による被災者住宅再建支援対策事業を実施</t>
    <phoneticPr fontId="3"/>
  </si>
  <si>
    <t>C</t>
    <phoneticPr fontId="3"/>
  </si>
  <si>
    <t>個人ｃ</t>
    <rPh sb="0" eb="2">
      <t>コジン</t>
    </rPh>
    <phoneticPr fontId="3"/>
  </si>
  <si>
    <t>住宅再取得等に係る消費税増税分相当額を給付</t>
    <phoneticPr fontId="3"/>
  </si>
  <si>
    <t>個人ｄ</t>
    <rPh sb="0" eb="2">
      <t>コジン</t>
    </rPh>
    <phoneticPr fontId="3"/>
  </si>
  <si>
    <t>個人ｅ</t>
    <rPh sb="0" eb="2">
      <t>コジン</t>
    </rPh>
    <phoneticPr fontId="3"/>
  </si>
  <si>
    <t>個人ｆ</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</si>
  <si>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</si>
  <si>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</si>
  <si>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</si>
  <si>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</si>
  <si>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個人k</t>
    <rPh sb="0" eb="2">
      <t>コジン</t>
    </rPh>
    <phoneticPr fontId="3"/>
  </si>
  <si>
    <t>個人l</t>
    <rPh sb="0" eb="2">
      <t>コジン</t>
    </rPh>
    <phoneticPr fontId="3"/>
  </si>
  <si>
    <t>※令和二年度実績を記入。</t>
    <rPh sb="1" eb="3">
      <t>レイワ</t>
    </rPh>
    <rPh sb="3" eb="4">
      <t>ニ</t>
    </rPh>
    <rPh sb="4" eb="6">
      <t>ネンド</t>
    </rPh>
    <rPh sb="5" eb="6">
      <t>ド</t>
    </rPh>
    <rPh sb="6" eb="8">
      <t>ジッセキ</t>
    </rPh>
    <rPh sb="9" eb="11">
      <t>キニュウ</t>
    </rPh>
    <phoneticPr fontId="3"/>
  </si>
  <si>
    <t>令和5年度までの総事業費＝①2,754百万円＋②1,471百万円
①2,754百万円＝(A)2,689百万円＋(B)65百万円</t>
    <rPh sb="0" eb="2">
      <t>レイワ</t>
    </rPh>
    <rPh sb="3" eb="5">
      <t>ネンド</t>
    </rPh>
    <rPh sb="8" eb="12">
      <t>ソウジギョウヒ</t>
    </rPh>
    <rPh sb="19" eb="22">
      <t>ヒャクマンエン</t>
    </rPh>
    <rPh sb="29" eb="32">
      <t>ヒャクマンエン</t>
    </rPh>
    <rPh sb="39" eb="42">
      <t>ヒャクマンエン</t>
    </rPh>
    <rPh sb="51" eb="54">
      <t>ヒャクマンエン</t>
    </rPh>
    <rPh sb="60" eb="63">
      <t>ヒャクマンエン</t>
    </rPh>
    <phoneticPr fontId="3"/>
  </si>
  <si>
    <t>①給付件数見込みを踏まえた事業費（給付額）
(A)令和3年度～制度終了時の建築・購入時の給付額
(B)令和3年度～制度終了時の補修時の給付額
②管理費</t>
    <rPh sb="25" eb="27">
      <t>レイワ</t>
    </rPh>
    <rPh sb="63" eb="65">
      <t>ホシュウ</t>
    </rPh>
    <phoneticPr fontId="3"/>
  </si>
  <si>
    <t>①令和3年3月末の基金保有額
②令和5年度までの総事業費</t>
    <rPh sb="1" eb="3">
      <t>レイワ</t>
    </rPh>
    <rPh sb="4" eb="5">
      <t>ネン</t>
    </rPh>
    <rPh sb="6" eb="7">
      <t>ガツ</t>
    </rPh>
    <rPh sb="7" eb="8">
      <t>マツ</t>
    </rPh>
    <rPh sb="9" eb="11">
      <t>キキン</t>
    </rPh>
    <rPh sb="11" eb="14">
      <t>ホユウガク</t>
    </rPh>
    <rPh sb="16" eb="18">
      <t>レイワ</t>
    </rPh>
    <rPh sb="19" eb="20">
      <t>ネン</t>
    </rPh>
    <rPh sb="20" eb="21">
      <t>ド</t>
    </rPh>
    <rPh sb="24" eb="28">
      <t>ソウジギョウヒ</t>
    </rPh>
    <phoneticPr fontId="3"/>
  </si>
  <si>
    <t>(A)2,689百万円=(ア)2,918×(イ)8,550×(ウ)108
(ア)【建築・購入】令和3年度～制度終了時の給付件数見込み
(イ)【建築・購入】１㎡あたり給付額
(ウ)【建築・購入】１戸あたり標準床面積
(B)65百万円=(エ)178×(オ)2,325×(カ)117
(エ)【補修】令和3年度～制度終了時の給付件数見込み
(オ)【補修】１㎡あたり給付額
(カ)【補修】１戸あたり標準床面積
②1,471百万円=令和3年度以降～制度終了時の管理費</t>
    <rPh sb="8" eb="11">
      <t>ヒャクマンエン</t>
    </rPh>
    <rPh sb="47" eb="49">
      <t>レイワ</t>
    </rPh>
    <rPh sb="147" eb="149">
      <t>レイワ</t>
    </rPh>
    <rPh sb="212" eb="214">
      <t>レイワ</t>
    </rPh>
    <rPh sb="215" eb="217">
      <t>ネンド</t>
    </rPh>
    <phoneticPr fontId="3"/>
  </si>
  <si>
    <t>(A)建築・購入の給付見込額2,689百万円（令和3年度～制度終了時）に対して、令和3年4月～5月までの2か月の実績は195百万円。
(B)補修の給付見込額65百万円（令和3年度～制度終了時）に対して、令和3年4月～5月までの2か月の実績は6百万円。
②管理費見込額1,471百万円（令和3年度～制度終了時）に対して、令和3年4月～5月までの2か月の実績は49百万円。</t>
    <rPh sb="23" eb="25">
      <t>レイワ</t>
    </rPh>
    <rPh sb="40" eb="42">
      <t>レイワ</t>
    </rPh>
    <rPh sb="84" eb="86">
      <t>レイワ</t>
    </rPh>
    <rPh sb="101" eb="103">
      <t>レイワ</t>
    </rPh>
    <rPh sb="142" eb="144">
      <t>レイワ</t>
    </rPh>
    <rPh sb="159" eb="161">
      <t>レイワ</t>
    </rPh>
    <phoneticPr fontId="3"/>
  </si>
  <si>
    <t xml:space="preserve">【基金事業の終了予定時期】支払いが終了するまで
【基金事業の新規申請受付終了時期】令和4年12月31日までに再取得等を行い、令和5年12月31日までに申請されたものを対象とする。
</t>
    <rPh sb="1" eb="3">
      <t>キキン</t>
    </rPh>
    <rPh sb="3" eb="5">
      <t>ジギョウ</t>
    </rPh>
    <rPh sb="6" eb="8">
      <t>シュウリョウ</t>
    </rPh>
    <rPh sb="8" eb="10">
      <t>ヨテイ</t>
    </rPh>
    <rPh sb="10" eb="12">
      <t>ジキ</t>
    </rPh>
    <rPh sb="13" eb="15">
      <t>シハラ</t>
    </rPh>
    <rPh sb="17" eb="19">
      <t>シュウリョウ</t>
    </rPh>
    <rPh sb="26" eb="28">
      <t>キキン</t>
    </rPh>
    <rPh sb="28" eb="30">
      <t>ジギョウ</t>
    </rPh>
    <rPh sb="31" eb="33">
      <t>シンキ</t>
    </rPh>
    <rPh sb="33" eb="35">
      <t>シンセイ</t>
    </rPh>
    <rPh sb="35" eb="37">
      <t>ウケツケ</t>
    </rPh>
    <rPh sb="37" eb="39">
      <t>シュウリョウ</t>
    </rPh>
    <rPh sb="39" eb="41">
      <t>ジキ</t>
    </rPh>
    <rPh sb="42" eb="44">
      <t>レイワ</t>
    </rPh>
    <rPh sb="45" eb="46">
      <t>ネン</t>
    </rPh>
    <rPh sb="48" eb="49">
      <t>ガツ</t>
    </rPh>
    <rPh sb="51" eb="52">
      <t>ニチ</t>
    </rPh>
    <rPh sb="55" eb="58">
      <t>サイシュトク</t>
    </rPh>
    <rPh sb="58" eb="59">
      <t>トウ</t>
    </rPh>
    <rPh sb="60" eb="61">
      <t>オコナ</t>
    </rPh>
    <rPh sb="63" eb="65">
      <t>レイワ</t>
    </rPh>
    <rPh sb="66" eb="67">
      <t>ネン</t>
    </rPh>
    <rPh sb="69" eb="70">
      <t>ガツ</t>
    </rPh>
    <rPh sb="72" eb="73">
      <t>ニチ</t>
    </rPh>
    <rPh sb="76" eb="78">
      <t>シンセイ</t>
    </rPh>
    <rPh sb="84" eb="86">
      <t>タイショウ</t>
    </rPh>
    <phoneticPr fontId="3"/>
  </si>
  <si>
    <r>
      <t>平成3</t>
    </r>
    <r>
      <rPr>
        <sz val="11"/>
        <rFont val="ＭＳ Ｐゴシック"/>
        <family val="3"/>
        <charset val="128"/>
      </rPr>
      <t>1年度</t>
    </r>
    <rPh sb="0" eb="2">
      <t>ヘイセイ</t>
    </rPh>
    <rPh sb="4" eb="6">
      <t>ネンド</t>
    </rPh>
    <phoneticPr fontId="3"/>
  </si>
  <si>
    <t>保有割合＝①7,913百万円　÷　②4,225百万円</t>
    <rPh sb="0" eb="2">
      <t>ホユウ</t>
    </rPh>
    <rPh sb="2" eb="4">
      <t>ワリアイ</t>
    </rPh>
    <rPh sb="11" eb="14">
      <t>ヒャクマンエン</t>
    </rPh>
    <rPh sb="23" eb="26">
      <t>ヒャクマンエン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</si>
  <si>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</si>
  <si>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平成26年度</t>
    <rPh sb="0" eb="2">
      <t>ヘイセイ</t>
    </rPh>
    <rPh sb="4" eb="6">
      <t>ネンド</t>
    </rPh>
    <phoneticPr fontId="3"/>
  </si>
  <si>
    <t>住まいの復興給付金</t>
    <rPh sb="0" eb="1">
      <t>ス</t>
    </rPh>
    <rPh sb="4" eb="6">
      <t>フッコウ</t>
    </rPh>
    <rPh sb="6" eb="8">
      <t>キュウフ</t>
    </rPh>
    <rPh sb="8" eb="9">
      <t>キン</t>
    </rPh>
    <phoneticPr fontId="3"/>
  </si>
  <si>
    <t>申請相談会の回数</t>
    <rPh sb="0" eb="2">
      <t>シンセイ</t>
    </rPh>
    <rPh sb="2" eb="4">
      <t>ソウダン</t>
    </rPh>
    <rPh sb="4" eb="5">
      <t>カイ</t>
    </rPh>
    <rPh sb="6" eb="8">
      <t>カイスウ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</si>
  <si>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</si>
  <si>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・消費税率10％引上げが平成29年４月からとなったことを踏まえ、基金事業の新規申請受付終了時期について、平成28年９月30日から令和2年６月30日までに延長（平成27年２月）
・消費税率10％引上げが令和元年10月からとなったことを踏まえ、基金事業の新規申請受付終了時期について、令和2年６月30日から令和4年12月31日までに延長（平成28年９月）
・コロナ対応により、基金事業の新規申請受付終了時期について、令和4年12月31日から令和5年12月31日までに延長（令和３年１月）</t>
    <rPh sb="64" eb="65">
      <t>レイ</t>
    </rPh>
    <rPh sb="65" eb="66">
      <t>ワ</t>
    </rPh>
    <rPh sb="100" eb="102">
      <t>レイワ</t>
    </rPh>
    <rPh sb="140" eb="142">
      <t>レイワ</t>
    </rPh>
    <rPh sb="151" eb="153">
      <t>レイワ</t>
    </rPh>
    <rPh sb="180" eb="182">
      <t>タイオウ</t>
    </rPh>
    <rPh sb="186" eb="188">
      <t>キキン</t>
    </rPh>
    <rPh sb="188" eb="190">
      <t>ジギョウ</t>
    </rPh>
    <rPh sb="191" eb="193">
      <t>シンキ</t>
    </rPh>
    <rPh sb="193" eb="195">
      <t>シンセイ</t>
    </rPh>
    <rPh sb="195" eb="197">
      <t>ウケツケ</t>
    </rPh>
    <rPh sb="197" eb="199">
      <t>シュウリョウ</t>
    </rPh>
    <rPh sb="199" eb="201">
      <t>ジキ</t>
    </rPh>
    <rPh sb="206" eb="208">
      <t>レイワ</t>
    </rPh>
    <rPh sb="209" eb="210">
      <t>ネン</t>
    </rPh>
    <rPh sb="212" eb="213">
      <t>ガツ</t>
    </rPh>
    <rPh sb="215" eb="216">
      <t>ニチ</t>
    </rPh>
    <rPh sb="218" eb="220">
      <t>レイワ</t>
    </rPh>
    <rPh sb="221" eb="222">
      <t>ネン</t>
    </rPh>
    <rPh sb="224" eb="225">
      <t>ガツ</t>
    </rPh>
    <rPh sb="227" eb="228">
      <t>ニチ</t>
    </rPh>
    <rPh sb="231" eb="233">
      <t>エンチョウ</t>
    </rPh>
    <rPh sb="234" eb="236">
      <t>レイワ</t>
    </rPh>
    <rPh sb="237" eb="238">
      <t>ネン</t>
    </rPh>
    <rPh sb="239" eb="240">
      <t>ガツ</t>
    </rPh>
    <phoneticPr fontId="3"/>
  </si>
  <si>
    <t>達成度は年々改善している（H30：81％→R1：82%→R2：85%）。引き続き、足元の申請状況を踏まえて、目標値の見直しを行うとともに、避難指示解除時期や新型コロナウィルスの感染拡大等を考慮しながら戦略的に申請相談会を開催するなど、制度周知に取り組む。</t>
    <rPh sb="0" eb="2">
      <t>タッセイ</t>
    </rPh>
    <rPh sb="2" eb="3">
      <t>ド</t>
    </rPh>
    <rPh sb="4" eb="6">
      <t>ネンネン</t>
    </rPh>
    <rPh sb="6" eb="8">
      <t>カイゼン</t>
    </rPh>
    <rPh sb="36" eb="37">
      <t>ヒ</t>
    </rPh>
    <rPh sb="38" eb="39">
      <t>ツヅ</t>
    </rPh>
    <rPh sb="41" eb="43">
      <t>アシモト</t>
    </rPh>
    <rPh sb="44" eb="46">
      <t>シンセイ</t>
    </rPh>
    <rPh sb="46" eb="48">
      <t>ジョウキョウ</t>
    </rPh>
    <rPh sb="62" eb="63">
      <t>オコナ</t>
    </rPh>
    <rPh sb="69" eb="71">
      <t>ヒナン</t>
    </rPh>
    <rPh sb="100" eb="102">
      <t>センリャク</t>
    </rPh>
    <rPh sb="102" eb="103">
      <t>テキ</t>
    </rPh>
    <rPh sb="104" eb="106">
      <t>シンセイ</t>
    </rPh>
    <rPh sb="106" eb="109">
      <t>ソウダンカイ</t>
    </rPh>
    <rPh sb="110" eb="112">
      <t>カイサイ</t>
    </rPh>
    <phoneticPr fontId="3"/>
  </si>
  <si>
    <t>－</t>
    <phoneticPr fontId="3"/>
  </si>
  <si>
    <t>住まいの復興給付金　累計・月別　申請・給付決定件数</t>
    <rPh sb="0" eb="1">
      <t>ス</t>
    </rPh>
    <rPh sb="4" eb="9">
      <t>フッコウキュウフキン</t>
    </rPh>
    <rPh sb="10" eb="12">
      <t>ルイケイ</t>
    </rPh>
    <rPh sb="13" eb="15">
      <t>ツキベツ</t>
    </rPh>
    <rPh sb="16" eb="18">
      <t>シンセイ</t>
    </rPh>
    <rPh sb="19" eb="21">
      <t>キュウフ</t>
    </rPh>
    <rPh sb="21" eb="23">
      <t>ケッテイ</t>
    </rPh>
    <rPh sb="23" eb="25">
      <t>ケンスウ</t>
    </rPh>
    <phoneticPr fontId="23"/>
  </si>
  <si>
    <t>FY26</t>
    <phoneticPr fontId="23"/>
  </si>
  <si>
    <t>FY26</t>
  </si>
  <si>
    <t>FY27</t>
    <phoneticPr fontId="23"/>
  </si>
  <si>
    <t>FY27</t>
  </si>
  <si>
    <t>FY28</t>
    <phoneticPr fontId="23"/>
  </si>
  <si>
    <t>FY28</t>
  </si>
  <si>
    <t>FY29</t>
    <phoneticPr fontId="23"/>
  </si>
  <si>
    <t>FY29</t>
  </si>
  <si>
    <t>FY30</t>
    <phoneticPr fontId="23"/>
  </si>
  <si>
    <t>R01</t>
    <phoneticPr fontId="23"/>
  </si>
  <si>
    <t>R02</t>
    <phoneticPr fontId="23"/>
  </si>
  <si>
    <t>R3</t>
    <phoneticPr fontId="23"/>
  </si>
  <si>
    <t>5月</t>
    <rPh sb="1" eb="2">
      <t>ガツ</t>
    </rPh>
    <phoneticPr fontId="23"/>
  </si>
  <si>
    <t>6月</t>
  </si>
  <si>
    <t>7月</t>
  </si>
  <si>
    <t>8月</t>
  </si>
  <si>
    <t>9月</t>
  </si>
  <si>
    <t>10月</t>
  </si>
  <si>
    <t>11月</t>
  </si>
  <si>
    <t>12月</t>
  </si>
  <si>
    <t>2月</t>
    <rPh sb="1" eb="2">
      <t>ガツ</t>
    </rPh>
    <phoneticPr fontId="23"/>
  </si>
  <si>
    <t>3月</t>
  </si>
  <si>
    <t>5月</t>
  </si>
  <si>
    <t>12月</t>
    <phoneticPr fontId="23"/>
  </si>
  <si>
    <t>7月</t>
    <rPh sb="1" eb="2">
      <t>ガツ</t>
    </rPh>
    <phoneticPr fontId="23"/>
  </si>
  <si>
    <t>8月</t>
    <phoneticPr fontId="23"/>
  </si>
  <si>
    <t>9月</t>
    <phoneticPr fontId="23"/>
  </si>
  <si>
    <t>10月</t>
    <phoneticPr fontId="23"/>
  </si>
  <si>
    <t>11月</t>
    <phoneticPr fontId="23"/>
  </si>
  <si>
    <t>2月</t>
    <phoneticPr fontId="23"/>
  </si>
  <si>
    <t>3月</t>
    <phoneticPr fontId="23"/>
  </si>
  <si>
    <t>5月</t>
    <phoneticPr fontId="23"/>
  </si>
  <si>
    <t>6月</t>
    <rPh sb="1" eb="2">
      <t>ガツ</t>
    </rPh>
    <phoneticPr fontId="23"/>
  </si>
  <si>
    <t>8月</t>
    <rPh sb="1" eb="2">
      <t>ガツ</t>
    </rPh>
    <phoneticPr fontId="23"/>
  </si>
  <si>
    <t>9月</t>
    <rPh sb="1" eb="2">
      <t>ガツ</t>
    </rPh>
    <phoneticPr fontId="23"/>
  </si>
  <si>
    <t>10月</t>
    <rPh sb="2" eb="3">
      <t>ガツ</t>
    </rPh>
    <phoneticPr fontId="23"/>
  </si>
  <si>
    <t>11月</t>
    <rPh sb="2" eb="3">
      <t>ガツ</t>
    </rPh>
    <phoneticPr fontId="23"/>
  </si>
  <si>
    <t>12月</t>
    <rPh sb="2" eb="3">
      <t>ガツ</t>
    </rPh>
    <phoneticPr fontId="23"/>
  </si>
  <si>
    <t>3月</t>
    <rPh sb="1" eb="2">
      <t>ガツ</t>
    </rPh>
    <phoneticPr fontId="23"/>
  </si>
  <si>
    <t>6月</t>
    <phoneticPr fontId="23"/>
  </si>
  <si>
    <t>1月</t>
  </si>
  <si>
    <t>2月</t>
  </si>
  <si>
    <t>4月</t>
  </si>
  <si>
    <t>月別申請件数</t>
    <rPh sb="0" eb="2">
      <t>ツキベツ</t>
    </rPh>
    <rPh sb="2" eb="4">
      <t>シンセイ</t>
    </rPh>
    <rPh sb="4" eb="6">
      <t>ケンスウ</t>
    </rPh>
    <phoneticPr fontId="23"/>
  </si>
  <si>
    <t>内、建築・購入</t>
    <phoneticPr fontId="23"/>
  </si>
  <si>
    <t>内、補修</t>
    <phoneticPr fontId="23"/>
  </si>
  <si>
    <t>月別給付件数</t>
    <rPh sb="0" eb="2">
      <t>ツキベツ</t>
    </rPh>
    <rPh sb="2" eb="4">
      <t>キュウフ</t>
    </rPh>
    <rPh sb="4" eb="6">
      <t>ケンスウ</t>
    </rPh>
    <phoneticPr fontId="23"/>
  </si>
  <si>
    <t>累計申請件数</t>
    <rPh sb="0" eb="2">
      <t>ルイケイ</t>
    </rPh>
    <rPh sb="2" eb="4">
      <t>シンセイ</t>
    </rPh>
    <rPh sb="4" eb="6">
      <t>ケンスウ</t>
    </rPh>
    <phoneticPr fontId="23"/>
  </si>
  <si>
    <t>累計給付件数</t>
    <rPh sb="0" eb="2">
      <t>ルイケイ</t>
    </rPh>
    <rPh sb="2" eb="4">
      <t>キュウフ</t>
    </rPh>
    <rPh sb="4" eb="6">
      <t>ケンスウ</t>
    </rPh>
    <phoneticPr fontId="23"/>
  </si>
  <si>
    <t>月別給付額</t>
    <rPh sb="0" eb="2">
      <t>ツキベツ</t>
    </rPh>
    <rPh sb="2" eb="4">
      <t>キュウフ</t>
    </rPh>
    <rPh sb="4" eb="5">
      <t>ガク</t>
    </rPh>
    <phoneticPr fontId="23"/>
  </si>
  <si>
    <t>内、建築・購入</t>
    <rPh sb="0" eb="1">
      <t>ウチ</t>
    </rPh>
    <rPh sb="2" eb="4">
      <t>ケンチク</t>
    </rPh>
    <rPh sb="5" eb="7">
      <t>コウニュウ</t>
    </rPh>
    <phoneticPr fontId="23"/>
  </si>
  <si>
    <t>内、補修</t>
    <rPh sb="0" eb="1">
      <t>ウチ</t>
    </rPh>
    <rPh sb="2" eb="4">
      <t>ホシュウ</t>
    </rPh>
    <phoneticPr fontId="23"/>
  </si>
  <si>
    <t>累計給付額</t>
    <rPh sb="0" eb="2">
      <t>ルイケイ</t>
    </rPh>
    <rPh sb="2" eb="4">
      <t>キュウフ</t>
    </rPh>
    <rPh sb="4" eb="5">
      <t>ガク</t>
    </rPh>
    <phoneticPr fontId="23"/>
  </si>
  <si>
    <t>※実際の給付（振込）は、毎月５日、20日の給付決定締切日から１ヵ月後となる。</t>
    <rPh sb="1" eb="3">
      <t>ジッサイ</t>
    </rPh>
    <rPh sb="4" eb="6">
      <t>キュウフ</t>
    </rPh>
    <rPh sb="7" eb="9">
      <t>フリコミ</t>
    </rPh>
    <rPh sb="12" eb="14">
      <t>マイツキ</t>
    </rPh>
    <rPh sb="15" eb="16">
      <t>ニチ</t>
    </rPh>
    <rPh sb="19" eb="20">
      <t>ニチ</t>
    </rPh>
    <rPh sb="21" eb="23">
      <t>キュウフ</t>
    </rPh>
    <rPh sb="23" eb="25">
      <t>ケッテイ</t>
    </rPh>
    <rPh sb="25" eb="27">
      <t>シメキリ</t>
    </rPh>
    <rPh sb="27" eb="28">
      <t>ビ</t>
    </rPh>
    <rPh sb="32" eb="34">
      <t>ゲツゴ</t>
    </rPh>
    <phoneticPr fontId="23"/>
  </si>
  <si>
    <r>
      <t>201</t>
    </r>
    <r>
      <rPr>
        <sz val="11"/>
        <rFont val="ＭＳ Ｐゴシック"/>
        <family val="3"/>
        <charset val="128"/>
      </rPr>
      <t>5</t>
    </r>
    <r>
      <rPr>
        <sz val="11"/>
        <rFont val="ＭＳ Ｐゴシック"/>
        <family val="3"/>
        <charset val="128"/>
      </rPr>
      <t>年度申請件数</t>
    </r>
    <rPh sb="4" eb="6">
      <t>ネンド</t>
    </rPh>
    <rPh sb="6" eb="8">
      <t>シンセイ</t>
    </rPh>
    <rPh sb="8" eb="10">
      <t>ケンスウ</t>
    </rPh>
    <phoneticPr fontId="23"/>
  </si>
  <si>
    <t>2016年度申請件数</t>
    <rPh sb="4" eb="6">
      <t>ネンド</t>
    </rPh>
    <rPh sb="6" eb="8">
      <t>シンセイ</t>
    </rPh>
    <rPh sb="8" eb="10">
      <t>ケンスウ</t>
    </rPh>
    <phoneticPr fontId="23"/>
  </si>
  <si>
    <t>2017年度申請件数</t>
    <rPh sb="4" eb="6">
      <t>ネンド</t>
    </rPh>
    <rPh sb="6" eb="8">
      <t>シンセイ</t>
    </rPh>
    <rPh sb="8" eb="10">
      <t>ケンスウ</t>
    </rPh>
    <phoneticPr fontId="23"/>
  </si>
  <si>
    <t>2018年度申請件数</t>
    <rPh sb="4" eb="6">
      <t>ネンド</t>
    </rPh>
    <rPh sb="6" eb="8">
      <t>シンセイ</t>
    </rPh>
    <rPh sb="8" eb="10">
      <t>ケンスウ</t>
    </rPh>
    <phoneticPr fontId="23"/>
  </si>
  <si>
    <t>20２０年度申請件数</t>
    <rPh sb="4" eb="6">
      <t>ネンド</t>
    </rPh>
    <rPh sb="6" eb="8">
      <t>シンセイ</t>
    </rPh>
    <rPh sb="8" eb="10">
      <t>ケンスウ</t>
    </rPh>
    <phoneticPr fontId="23"/>
  </si>
  <si>
    <t>申請件数（建築）</t>
    <rPh sb="0" eb="2">
      <t>シンセイ</t>
    </rPh>
    <rPh sb="2" eb="4">
      <t>ケンスウ</t>
    </rPh>
    <rPh sb="5" eb="7">
      <t>ケンチク</t>
    </rPh>
    <phoneticPr fontId="23"/>
  </si>
  <si>
    <t>2015年度給付件数</t>
    <rPh sb="4" eb="6">
      <t>ネンド</t>
    </rPh>
    <rPh sb="6" eb="8">
      <t>キュウフ</t>
    </rPh>
    <rPh sb="8" eb="10">
      <t>ケンスウ</t>
    </rPh>
    <phoneticPr fontId="23"/>
  </si>
  <si>
    <t>2016年度給付件数</t>
    <rPh sb="4" eb="6">
      <t>ネンド</t>
    </rPh>
    <rPh sb="6" eb="8">
      <t>キュウフ</t>
    </rPh>
    <rPh sb="8" eb="10">
      <t>ケンスウ</t>
    </rPh>
    <phoneticPr fontId="23"/>
  </si>
  <si>
    <t>2017年度給付件数</t>
    <rPh sb="4" eb="6">
      <t>ネンド</t>
    </rPh>
    <rPh sb="6" eb="8">
      <t>キュウフ</t>
    </rPh>
    <rPh sb="8" eb="10">
      <t>ケンスウ</t>
    </rPh>
    <phoneticPr fontId="23"/>
  </si>
  <si>
    <t>201８年度給付件数</t>
    <rPh sb="4" eb="6">
      <t>ネンド</t>
    </rPh>
    <rPh sb="6" eb="8">
      <t>キュウフ</t>
    </rPh>
    <rPh sb="8" eb="10">
      <t>ケンスウ</t>
    </rPh>
    <phoneticPr fontId="23"/>
  </si>
  <si>
    <t>20２０年度給付件数</t>
    <rPh sb="4" eb="6">
      <t>ネンド</t>
    </rPh>
    <rPh sb="6" eb="8">
      <t>キュウフ</t>
    </rPh>
    <rPh sb="8" eb="10">
      <t>ケンスウ</t>
    </rPh>
    <phoneticPr fontId="23"/>
  </si>
  <si>
    <t>申請件数（補修）</t>
    <rPh sb="0" eb="2">
      <t>シンセイ</t>
    </rPh>
    <rPh sb="2" eb="4">
      <t>ケンスウ</t>
    </rPh>
    <rPh sb="5" eb="7">
      <t>ホシュウ</t>
    </rPh>
    <phoneticPr fontId="23"/>
  </si>
  <si>
    <t>2015年度給付件数（建築）</t>
    <rPh sb="4" eb="6">
      <t>ネンド</t>
    </rPh>
    <rPh sb="6" eb="8">
      <t>キュウフ</t>
    </rPh>
    <rPh sb="8" eb="10">
      <t>ケンスウ</t>
    </rPh>
    <rPh sb="11" eb="13">
      <t>ケンチク</t>
    </rPh>
    <phoneticPr fontId="23"/>
  </si>
  <si>
    <t>2016年度給付件数（建築）</t>
    <rPh sb="4" eb="6">
      <t>ネンド</t>
    </rPh>
    <rPh sb="6" eb="8">
      <t>キュウフ</t>
    </rPh>
    <rPh sb="8" eb="10">
      <t>ケンスウ</t>
    </rPh>
    <rPh sb="11" eb="13">
      <t>ケンチク</t>
    </rPh>
    <phoneticPr fontId="23"/>
  </si>
  <si>
    <t>2017年度給付件数（建築）</t>
    <rPh sb="4" eb="6">
      <t>ネンド</t>
    </rPh>
    <rPh sb="6" eb="8">
      <t>キュウフ</t>
    </rPh>
    <rPh sb="8" eb="10">
      <t>ケンスウ</t>
    </rPh>
    <rPh sb="11" eb="13">
      <t>ケンチク</t>
    </rPh>
    <phoneticPr fontId="23"/>
  </si>
  <si>
    <t>201８年度給付件数（建築）</t>
    <rPh sb="4" eb="6">
      <t>ネンド</t>
    </rPh>
    <rPh sb="6" eb="8">
      <t>キュウフ</t>
    </rPh>
    <rPh sb="8" eb="10">
      <t>ケンスウ</t>
    </rPh>
    <rPh sb="11" eb="13">
      <t>ケンチク</t>
    </rPh>
    <phoneticPr fontId="23"/>
  </si>
  <si>
    <t>20２０年度給付件数（建築）</t>
    <rPh sb="4" eb="6">
      <t>ネンド</t>
    </rPh>
    <rPh sb="6" eb="8">
      <t>キュウフ</t>
    </rPh>
    <rPh sb="8" eb="10">
      <t>ケンスウ</t>
    </rPh>
    <rPh sb="11" eb="13">
      <t>ケンチク</t>
    </rPh>
    <phoneticPr fontId="23"/>
  </si>
  <si>
    <t>2015年度給付件数（補修）</t>
    <rPh sb="4" eb="6">
      <t>ネンド</t>
    </rPh>
    <rPh sb="6" eb="8">
      <t>キュウフ</t>
    </rPh>
    <rPh sb="8" eb="10">
      <t>ケンスウ</t>
    </rPh>
    <rPh sb="11" eb="13">
      <t>ホシュウ</t>
    </rPh>
    <phoneticPr fontId="23"/>
  </si>
  <si>
    <t>2016年度給付件数（補修）</t>
    <rPh sb="4" eb="6">
      <t>ネンド</t>
    </rPh>
    <rPh sb="6" eb="8">
      <t>キュウフ</t>
    </rPh>
    <rPh sb="8" eb="10">
      <t>ケンスウ</t>
    </rPh>
    <rPh sb="11" eb="13">
      <t>ホシュウ</t>
    </rPh>
    <phoneticPr fontId="23"/>
  </si>
  <si>
    <t>2017年度給付件数（補修）</t>
    <rPh sb="4" eb="6">
      <t>ネンド</t>
    </rPh>
    <rPh sb="6" eb="8">
      <t>キュウフ</t>
    </rPh>
    <rPh sb="8" eb="10">
      <t>ケンスウ</t>
    </rPh>
    <rPh sb="11" eb="13">
      <t>ホシュウ</t>
    </rPh>
    <phoneticPr fontId="23"/>
  </si>
  <si>
    <t>201８年度給付件数（補修）</t>
    <rPh sb="4" eb="6">
      <t>ネンド</t>
    </rPh>
    <rPh sb="6" eb="8">
      <t>キュウフ</t>
    </rPh>
    <rPh sb="8" eb="10">
      <t>ケンスウ</t>
    </rPh>
    <rPh sb="11" eb="13">
      <t>ホシュウ</t>
    </rPh>
    <phoneticPr fontId="23"/>
  </si>
  <si>
    <t>20２０年度給付件数（補修）</t>
    <rPh sb="4" eb="6">
      <t>ネンド</t>
    </rPh>
    <rPh sb="6" eb="8">
      <t>キュウフ</t>
    </rPh>
    <rPh sb="8" eb="10">
      <t>ケンスウ</t>
    </rPh>
    <rPh sb="11" eb="13">
      <t>ホシュウ</t>
    </rPh>
    <phoneticPr fontId="23"/>
  </si>
  <si>
    <t>2015年度給付額（建築）</t>
    <rPh sb="4" eb="6">
      <t>ネンド</t>
    </rPh>
    <rPh sb="6" eb="8">
      <t>キュウフ</t>
    </rPh>
    <rPh sb="8" eb="9">
      <t>ガク</t>
    </rPh>
    <rPh sb="10" eb="12">
      <t>ケンチク</t>
    </rPh>
    <phoneticPr fontId="23"/>
  </si>
  <si>
    <t>2016年度給付額（建築）</t>
    <rPh sb="4" eb="6">
      <t>ネンド</t>
    </rPh>
    <rPh sb="6" eb="8">
      <t>キュウフ</t>
    </rPh>
    <rPh sb="8" eb="9">
      <t>ガク</t>
    </rPh>
    <rPh sb="10" eb="12">
      <t>ケンチク</t>
    </rPh>
    <phoneticPr fontId="23"/>
  </si>
  <si>
    <t>2017年度給付額（建築）</t>
    <rPh sb="4" eb="6">
      <t>ネンド</t>
    </rPh>
    <rPh sb="6" eb="8">
      <t>キュウフ</t>
    </rPh>
    <rPh sb="8" eb="9">
      <t>ガク</t>
    </rPh>
    <rPh sb="10" eb="12">
      <t>ケンチク</t>
    </rPh>
    <phoneticPr fontId="23"/>
  </si>
  <si>
    <t>201８年度給付額（建築）</t>
    <rPh sb="4" eb="6">
      <t>ネンド</t>
    </rPh>
    <rPh sb="6" eb="8">
      <t>キュウフ</t>
    </rPh>
    <rPh sb="8" eb="9">
      <t>ガク</t>
    </rPh>
    <rPh sb="10" eb="12">
      <t>ケンチク</t>
    </rPh>
    <phoneticPr fontId="23"/>
  </si>
  <si>
    <t>20２０年度給付額（建築）</t>
    <rPh sb="4" eb="6">
      <t>ネンド</t>
    </rPh>
    <rPh sb="6" eb="8">
      <t>キュウフ</t>
    </rPh>
    <rPh sb="8" eb="9">
      <t>ガク</t>
    </rPh>
    <rPh sb="10" eb="12">
      <t>ケンチク</t>
    </rPh>
    <phoneticPr fontId="23"/>
  </si>
  <si>
    <t>2015年度給付額（補修）</t>
    <rPh sb="4" eb="6">
      <t>ネンド</t>
    </rPh>
    <rPh sb="6" eb="8">
      <t>キュウフ</t>
    </rPh>
    <rPh sb="8" eb="9">
      <t>ガク</t>
    </rPh>
    <rPh sb="10" eb="12">
      <t>ホシュウ</t>
    </rPh>
    <phoneticPr fontId="23"/>
  </si>
  <si>
    <t>2016年度給付額（補修）</t>
    <rPh sb="4" eb="6">
      <t>ネンド</t>
    </rPh>
    <rPh sb="6" eb="8">
      <t>キュウフ</t>
    </rPh>
    <rPh sb="8" eb="9">
      <t>ガク</t>
    </rPh>
    <rPh sb="10" eb="12">
      <t>ホシュウ</t>
    </rPh>
    <phoneticPr fontId="23"/>
  </si>
  <si>
    <t>2017年度給付額（補修）</t>
    <rPh sb="4" eb="6">
      <t>ネンド</t>
    </rPh>
    <rPh sb="6" eb="8">
      <t>キュウフ</t>
    </rPh>
    <rPh sb="8" eb="9">
      <t>ガク</t>
    </rPh>
    <rPh sb="10" eb="12">
      <t>ホシュウ</t>
    </rPh>
    <phoneticPr fontId="23"/>
  </si>
  <si>
    <t>201８年度給付額（補修）</t>
    <rPh sb="4" eb="6">
      <t>ネンド</t>
    </rPh>
    <rPh sb="6" eb="8">
      <t>キュウフ</t>
    </rPh>
    <rPh sb="8" eb="9">
      <t>ガク</t>
    </rPh>
    <rPh sb="10" eb="12">
      <t>ホシュウ</t>
    </rPh>
    <phoneticPr fontId="23"/>
  </si>
  <si>
    <t>20２お年度給付額（補修）</t>
    <rPh sb="4" eb="6">
      <t>ネンド</t>
    </rPh>
    <rPh sb="6" eb="8">
      <t>キュウフ</t>
    </rPh>
    <rPh sb="8" eb="9">
      <t>ガク</t>
    </rPh>
    <rPh sb="10" eb="12">
      <t>ホシュウ</t>
    </rPh>
    <phoneticPr fontId="23"/>
  </si>
  <si>
    <t>30,259 
累計給付件数27,099</t>
    <rPh sb="8" eb="10">
      <t>ルイケイ</t>
    </rPh>
    <rPh sb="10" eb="12">
      <t>キュウフ</t>
    </rPh>
    <rPh sb="12" eb="14">
      <t>ケンスウ</t>
    </rPh>
    <phoneticPr fontId="3"/>
  </si>
  <si>
    <t>令和5年度までの総事業費</t>
    <rPh sb="0" eb="2">
      <t>レイワ</t>
    </rPh>
    <rPh sb="3" eb="5">
      <t>ネンド</t>
    </rPh>
    <rPh sb="8" eb="12">
      <t>ソウジギョウヒ</t>
    </rPh>
    <phoneticPr fontId="37"/>
  </si>
  <si>
    <t>・給付額</t>
    <rPh sb="1" eb="3">
      <t>キュウフ</t>
    </rPh>
    <rPh sb="3" eb="4">
      <t>ガク</t>
    </rPh>
    <phoneticPr fontId="37"/>
  </si>
  <si>
    <t>実績←</t>
    <rPh sb="0" eb="2">
      <t>ジッセキ</t>
    </rPh>
    <phoneticPr fontId="37"/>
  </si>
  <si>
    <t>→見込み</t>
    <rPh sb="1" eb="3">
      <t>ミコ</t>
    </rPh>
    <phoneticPr fontId="37"/>
  </si>
  <si>
    <t>・事務費</t>
    <rPh sb="1" eb="4">
      <t>ジムヒ</t>
    </rPh>
    <phoneticPr fontId="37"/>
  </si>
  <si>
    <t>（単位：百万円）</t>
    <rPh sb="1" eb="3">
      <t>タンイ</t>
    </rPh>
    <rPh sb="4" eb="7">
      <t>ヒャクマンエン</t>
    </rPh>
    <phoneticPr fontId="37"/>
  </si>
  <si>
    <t>歳入</t>
    <rPh sb="0" eb="2">
      <t>サイニュウ</t>
    </rPh>
    <phoneticPr fontId="37"/>
  </si>
  <si>
    <t>建築購入</t>
    <rPh sb="0" eb="2">
      <t>ケンチク</t>
    </rPh>
    <rPh sb="2" eb="4">
      <t>コウニュウ</t>
    </rPh>
    <phoneticPr fontId="37"/>
  </si>
  <si>
    <t>予算</t>
    <rPh sb="0" eb="2">
      <t>ヨサン</t>
    </rPh>
    <phoneticPr fontId="37"/>
  </si>
  <si>
    <t>-</t>
    <phoneticPr fontId="37"/>
  </si>
  <si>
    <t>-</t>
  </si>
  <si>
    <t>【試算の方法】</t>
    <rPh sb="1" eb="3">
      <t>シサン</t>
    </rPh>
    <rPh sb="4" eb="6">
      <t>ホウホウ</t>
    </rPh>
    <phoneticPr fontId="37"/>
  </si>
  <si>
    <t>信託報酬</t>
    <rPh sb="0" eb="2">
      <t>シンタク</t>
    </rPh>
    <rPh sb="2" eb="4">
      <t>ホウシュウ</t>
    </rPh>
    <phoneticPr fontId="37"/>
  </si>
  <si>
    <t>補修</t>
    <rPh sb="0" eb="2">
      <t>ホシュウ</t>
    </rPh>
    <phoneticPr fontId="37"/>
  </si>
  <si>
    <t>①　給付件数について、ピークである2015年度から建築購入は平均22.2%/年、補修は平均20.28%/年のペースで減少していることから、今後もその減少率が続くと仮定。（セルM31とM32）</t>
    <rPh sb="2" eb="4">
      <t>キュウフ</t>
    </rPh>
    <rPh sb="4" eb="6">
      <t>ケンスウ</t>
    </rPh>
    <rPh sb="21" eb="23">
      <t>ネンド</t>
    </rPh>
    <rPh sb="25" eb="27">
      <t>ケンチク</t>
    </rPh>
    <rPh sb="27" eb="29">
      <t>コウニュウ</t>
    </rPh>
    <rPh sb="30" eb="32">
      <t>ヘイキン</t>
    </rPh>
    <rPh sb="38" eb="39">
      <t>ネン</t>
    </rPh>
    <rPh sb="40" eb="42">
      <t>ホシュウ</t>
    </rPh>
    <rPh sb="43" eb="45">
      <t>ヘイキン</t>
    </rPh>
    <rPh sb="52" eb="53">
      <t>ネン</t>
    </rPh>
    <rPh sb="58" eb="60">
      <t>ゲンショウ</t>
    </rPh>
    <rPh sb="69" eb="71">
      <t>コンゴ</t>
    </rPh>
    <rPh sb="74" eb="77">
      <t>ゲンショウリツ</t>
    </rPh>
    <rPh sb="78" eb="79">
      <t>ツヅ</t>
    </rPh>
    <rPh sb="81" eb="83">
      <t>カテイ</t>
    </rPh>
    <phoneticPr fontId="37"/>
  </si>
  <si>
    <t>信託事務費用</t>
    <rPh sb="0" eb="2">
      <t>シンタク</t>
    </rPh>
    <rPh sb="2" eb="4">
      <t>ジム</t>
    </rPh>
    <rPh sb="4" eb="6">
      <t>ヒヨウ</t>
    </rPh>
    <phoneticPr fontId="3"/>
  </si>
  <si>
    <t>運用利益</t>
    <rPh sb="0" eb="2">
      <t>ウンヨウ</t>
    </rPh>
    <rPh sb="2" eb="4">
      <t>リエキ</t>
    </rPh>
    <phoneticPr fontId="37"/>
  </si>
  <si>
    <t>あと</t>
    <phoneticPr fontId="37"/>
  </si>
  <si>
    <t>歳出</t>
    <rPh sb="0" eb="2">
      <t>サイシュツ</t>
    </rPh>
    <phoneticPr fontId="37"/>
  </si>
  <si>
    <t>給付額</t>
    <rPh sb="0" eb="3">
      <t>キュウフガク</t>
    </rPh>
    <phoneticPr fontId="37"/>
  </si>
  <si>
    <t>②　一人当たり給付額について、2020年の数値が大きくあがっていることから、2020年度のの金額を想定。（セルM27とM28）</t>
    <rPh sb="2" eb="4">
      <t>ヒトリ</t>
    </rPh>
    <rPh sb="4" eb="5">
      <t>ア</t>
    </rPh>
    <rPh sb="7" eb="10">
      <t>キュウフガク</t>
    </rPh>
    <rPh sb="19" eb="20">
      <t>ネン</t>
    </rPh>
    <rPh sb="21" eb="23">
      <t>スウチ</t>
    </rPh>
    <rPh sb="24" eb="25">
      <t>オオ</t>
    </rPh>
    <rPh sb="42" eb="44">
      <t>ネンド</t>
    </rPh>
    <rPh sb="46" eb="48">
      <t>キンガク</t>
    </rPh>
    <rPh sb="49" eb="51">
      <t>ソウテイ</t>
    </rPh>
    <phoneticPr fontId="37"/>
  </si>
  <si>
    <t>給付事務実施団体（電通)</t>
    <rPh sb="9" eb="11">
      <t>デンツウ</t>
    </rPh>
    <phoneticPr fontId="3"/>
  </si>
  <si>
    <t>事務費</t>
    <rPh sb="0" eb="3">
      <t>ジムヒ</t>
    </rPh>
    <phoneticPr fontId="37"/>
  </si>
  <si>
    <t>電通</t>
    <rPh sb="0" eb="2">
      <t>デンツウ</t>
    </rPh>
    <phoneticPr fontId="37"/>
  </si>
  <si>
    <t>③　給付額について、給付件数×一人当たり給付額で計算（セルM13,14）</t>
    <rPh sb="2" eb="5">
      <t>キュウフガク</t>
    </rPh>
    <rPh sb="10" eb="12">
      <t>キュウフ</t>
    </rPh>
    <rPh sb="12" eb="14">
      <t>ケンスウ</t>
    </rPh>
    <rPh sb="15" eb="17">
      <t>ヒトリ</t>
    </rPh>
    <rPh sb="17" eb="18">
      <t>ア</t>
    </rPh>
    <rPh sb="20" eb="23">
      <t>キュウフガク</t>
    </rPh>
    <rPh sb="24" eb="26">
      <t>ケイサン</t>
    </rPh>
    <phoneticPr fontId="37"/>
  </si>
  <si>
    <t>協会</t>
    <rPh sb="0" eb="2">
      <t>キョウカイ</t>
    </rPh>
    <phoneticPr fontId="37"/>
  </si>
  <si>
    <t>④　事務費について、昨年並みが続くと想定。</t>
    <rPh sb="2" eb="5">
      <t>ジムヒ</t>
    </rPh>
    <rPh sb="10" eb="12">
      <t>サクネン</t>
    </rPh>
    <rPh sb="12" eb="13">
      <t>ナ</t>
    </rPh>
    <rPh sb="15" eb="16">
      <t>ツヅ</t>
    </rPh>
    <rPh sb="18" eb="20">
      <t>ソウテイ</t>
    </rPh>
    <phoneticPr fontId="37"/>
  </si>
  <si>
    <t>基金残高</t>
    <rPh sb="0" eb="2">
      <t>キキン</t>
    </rPh>
    <rPh sb="2" eb="4">
      <t>ザンダカ</t>
    </rPh>
    <phoneticPr fontId="37"/>
  </si>
  <si>
    <t>※手入力した数値を黒、計算式で求めた数値を青で色分けしています。</t>
    <rPh sb="1" eb="2">
      <t>テ</t>
    </rPh>
    <rPh sb="2" eb="4">
      <t>ニュウリョク</t>
    </rPh>
    <rPh sb="6" eb="8">
      <t>スウチ</t>
    </rPh>
    <rPh sb="9" eb="10">
      <t>クロ</t>
    </rPh>
    <rPh sb="11" eb="14">
      <t>ケイサンシキ</t>
    </rPh>
    <rPh sb="15" eb="16">
      <t>モト</t>
    </rPh>
    <rPh sb="18" eb="20">
      <t>スウチ</t>
    </rPh>
    <rPh sb="21" eb="22">
      <t>アオ</t>
    </rPh>
    <rPh sb="23" eb="25">
      <t>イロワ</t>
    </rPh>
    <phoneticPr fontId="37"/>
  </si>
  <si>
    <t>(参考）</t>
    <rPh sb="1" eb="3">
      <t>サンコウ</t>
    </rPh>
    <phoneticPr fontId="37"/>
  </si>
  <si>
    <t>給付件数（件）</t>
    <rPh sb="0" eb="2">
      <t>キュウフ</t>
    </rPh>
    <rPh sb="2" eb="4">
      <t>ケンスウ</t>
    </rPh>
    <rPh sb="5" eb="6">
      <t>ケン</t>
    </rPh>
    <phoneticPr fontId="37"/>
  </si>
  <si>
    <t>１件あたり給付額（百万円）</t>
    <rPh sb="1" eb="2">
      <t>ケン</t>
    </rPh>
    <rPh sb="5" eb="8">
      <t>キュウフガク</t>
    </rPh>
    <rPh sb="9" eb="12">
      <t>ヒャクマンエン</t>
    </rPh>
    <phoneticPr fontId="37"/>
  </si>
  <si>
    <t>給付件数（前年同期比）</t>
    <rPh sb="0" eb="2">
      <t>キュウフ</t>
    </rPh>
    <rPh sb="2" eb="4">
      <t>ケンスウ</t>
    </rPh>
    <rPh sb="5" eb="7">
      <t>ゼンネン</t>
    </rPh>
    <rPh sb="7" eb="10">
      <t>ドウキヒ</t>
    </rPh>
    <phoneticPr fontId="37"/>
  </si>
  <si>
    <t>事務費率（単年）</t>
    <rPh sb="0" eb="3">
      <t>ジムヒ</t>
    </rPh>
    <rPh sb="3" eb="4">
      <t>リツ</t>
    </rPh>
    <rPh sb="5" eb="6">
      <t>タン</t>
    </rPh>
    <rPh sb="6" eb="7">
      <t>ネン</t>
    </rPh>
    <phoneticPr fontId="37"/>
  </si>
  <si>
    <t>事務費率（累計）</t>
    <rPh sb="0" eb="2">
      <t>ジム</t>
    </rPh>
    <rPh sb="2" eb="3">
      <t>ヒ</t>
    </rPh>
    <rPh sb="3" eb="4">
      <t>リツ</t>
    </rPh>
    <rPh sb="5" eb="7">
      <t>ルイケイ</t>
    </rPh>
    <phoneticPr fontId="37"/>
  </si>
  <si>
    <r>
      <t xml:space="preserve">30,259 
累計給付件数27,099
</t>
    </r>
    <r>
      <rPr>
        <sz val="11"/>
        <color rgb="FFFF0000"/>
        <rFont val="ＭＳ Ｐゴシック"/>
        <family val="3"/>
        <charset val="128"/>
      </rPr>
      <t>（R3年3月時点）</t>
    </r>
    <rPh sb="8" eb="10">
      <t>ルイケイ</t>
    </rPh>
    <rPh sb="10" eb="12">
      <t>キュウフ</t>
    </rPh>
    <rPh sb="12" eb="14">
      <t>ケンスウ</t>
    </rPh>
    <rPh sb="24" eb="25">
      <t>ネン</t>
    </rPh>
    <rPh sb="26" eb="27">
      <t>ガツ</t>
    </rPh>
    <rPh sb="27" eb="29">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</si>
</sst>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 \-#,##0\);\(* \ &quot;-&quot;\ \);@\ "/>
    <numFmt numFmtId="177" formatCode="0.00_);[Red]\(0.00\)"/>
    <numFmt numFmtId="178" formatCode="#,##0_ "/>
    <numFmt numFmtId="179" formatCode="0;&quot;▲ &quot;0"/>
    <numFmt numFmtId="180" formatCode="#,##0.000;[Red]\-#,##0.000"/>
    <numFmt numFmtId="181" formatCode="#,##0.0;[Red]\-#,##0.0"/>
    <numFmt numFmtId="182" formatCode="#,##0.0;&quot;▲ &quot;#,##0.0"/>
    <numFmt numFmtId="183" formatCode="0.0;&quot;▲ &quot;0.0"/>
    <numFmt numFmtId="184" formatCode="0.0%"/>
  </numFmts>
  <fonts count="4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8"/>
      <name val="ＭＳ Ｐゴシック"/>
      <family val="3"/>
      <charset val="128"/>
    </font>
    <font>
      <sz val="9"/>
      <color indexed="81"/>
      <name val="MS P ゴシック"/>
      <family val="3"/>
      <charset val="128"/>
    </font>
    <font>
      <b/>
      <sz val="9"/>
      <color indexed="81"/>
      <name val="MS P ゴシック"/>
      <family val="3"/>
      <charset val="128"/>
    </font>
    <font>
      <b/>
      <sz val="18"/>
      <color theme="1"/>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
      <sz val="11"/>
      <name val="ＭＳ Ｐゴシック"/>
      <family val="2"/>
      <scheme val="minor"/>
    </font>
    <font>
      <b/>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rgb="FF000000"/>
      <name val="ＭＳ Ｐゴシック"/>
      <family val="3"/>
      <charset val="128"/>
      <scheme val="minor"/>
    </font>
    <font>
      <sz val="11"/>
      <color rgb="FF000000"/>
      <name val="ＭＳ Ｐゴシック"/>
      <family val="3"/>
      <charset val="128"/>
      <scheme val="minor"/>
    </font>
    <font>
      <sz val="11"/>
      <color theme="1"/>
      <name val="ＭＳ Ｐゴシック"/>
      <family val="3"/>
      <charset val="128"/>
      <scheme val="minor"/>
    </font>
    <font>
      <b/>
      <sz val="10"/>
      <color indexed="81"/>
      <name val="ＭＳ Ｐゴシック"/>
      <family val="3"/>
      <charset val="128"/>
    </font>
    <font>
      <b/>
      <sz val="14"/>
      <color rgb="FFFF0000"/>
      <name val="ＭＳ Ｐゴシック"/>
      <family val="3"/>
      <charset val="128"/>
      <scheme val="minor"/>
    </font>
    <font>
      <sz val="11"/>
      <name val="Meiryo UI"/>
      <family val="3"/>
      <charset val="128"/>
    </font>
    <font>
      <sz val="6"/>
      <name val="ＭＳ Ｐゴシック"/>
      <family val="2"/>
      <charset val="128"/>
      <scheme val="minor"/>
    </font>
    <font>
      <sz val="11"/>
      <color theme="1"/>
      <name val="Meiryo UI"/>
      <family val="3"/>
      <charset val="128"/>
    </font>
    <font>
      <b/>
      <sz val="11"/>
      <name val="Meiryo UI"/>
      <family val="3"/>
      <charset val="128"/>
    </font>
    <font>
      <sz val="11"/>
      <color rgb="FF0070C0"/>
      <name val="Meiryo UI"/>
      <family val="3"/>
      <charset val="128"/>
    </font>
    <font>
      <b/>
      <sz val="11"/>
      <color rgb="FF0070C0"/>
      <name val="Meiryo UI"/>
      <family val="3"/>
      <charset val="128"/>
    </font>
    <font>
      <sz val="11"/>
      <color theme="4"/>
      <name val="Meiryo UI"/>
      <family val="3"/>
      <charset val="128"/>
    </font>
    <font>
      <sz val="11"/>
      <color rgb="FFFF0000"/>
      <name val="ＭＳ Ｐゴシック"/>
      <family val="3"/>
      <charset val="128"/>
    </font>
  </fonts>
  <fills count="2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BD3F8"/>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auto="1"/>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auto="1"/>
      </left>
      <right/>
      <top style="thin">
        <color indexed="64"/>
      </top>
      <bottom style="double">
        <color indexed="64"/>
      </bottom>
      <diagonal/>
    </border>
    <border>
      <left style="thick">
        <color auto="1"/>
      </left>
      <right/>
      <top/>
      <bottom style="thin">
        <color indexed="64"/>
      </bottom>
      <diagonal/>
    </border>
    <border>
      <left style="thick">
        <color auto="1"/>
      </left>
      <right/>
      <top style="thin">
        <color indexed="64"/>
      </top>
      <bottom/>
      <diagonal/>
    </border>
    <border>
      <left style="thick">
        <color auto="1"/>
      </left>
      <right/>
      <top style="medium">
        <color indexed="64"/>
      </top>
      <bottom/>
      <diagonal/>
    </border>
    <border>
      <left style="thick">
        <color auto="1"/>
      </left>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98">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0" fillId="0" borderId="14" xfId="0" applyFont="1" applyBorder="1" applyAlignment="1" applyProtection="1">
      <alignment vertical="center" wrapText="1" shrinkToFit="1"/>
      <protection locked="0"/>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19" fillId="0" borderId="0" xfId="1" applyFont="1">
      <alignment vertical="center"/>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41" fontId="0" fillId="0" borderId="118" xfId="0" applyNumberFormat="1" applyFont="1" applyFill="1" applyBorder="1" applyAlignment="1">
      <alignment vertical="center"/>
    </xf>
    <xf numFmtId="41" fontId="0" fillId="0" borderId="0" xfId="0" applyNumberFormat="1" applyFont="1">
      <alignment vertical="center"/>
    </xf>
    <xf numFmtId="0" fontId="0" fillId="0" borderId="0" xfId="0" applyNumberFormat="1" applyFont="1">
      <alignment vertical="center"/>
    </xf>
    <xf numFmtId="41" fontId="0" fillId="0" borderId="0" xfId="0" applyNumberFormat="1" applyFont="1" applyAlignment="1">
      <alignment vertical="center"/>
    </xf>
    <xf numFmtId="0" fontId="0" fillId="0" borderId="0" xfId="0" applyFont="1">
      <alignment vertical="center"/>
    </xf>
    <xf numFmtId="0" fontId="22" fillId="0" borderId="0" xfId="0" applyFont="1" applyAlignment="1"/>
    <xf numFmtId="0" fontId="24" fillId="0" borderId="0" xfId="0" applyFont="1" applyAlignment="1"/>
    <xf numFmtId="38" fontId="24" fillId="0" borderId="0" xfId="4" applyFont="1" applyAlignment="1"/>
    <xf numFmtId="0" fontId="26" fillId="0" borderId="0" xfId="0" applyFont="1" applyAlignment="1"/>
    <xf numFmtId="0" fontId="0" fillId="0" borderId="0" xfId="0" applyAlignment="1"/>
    <xf numFmtId="38" fontId="0" fillId="0" borderId="0" xfId="4" applyFont="1" applyAlignment="1"/>
    <xf numFmtId="0" fontId="0" fillId="5" borderId="0" xfId="0" applyFill="1" applyAlignment="1"/>
    <xf numFmtId="0" fontId="0" fillId="6" borderId="0" xfId="0" applyFill="1" applyAlignment="1"/>
    <xf numFmtId="0" fontId="0" fillId="7" borderId="0" xfId="0" applyFill="1" applyAlignment="1"/>
    <xf numFmtId="0" fontId="0" fillId="8" borderId="0" xfId="0" applyFill="1" applyAlignment="1"/>
    <xf numFmtId="0" fontId="0" fillId="9" borderId="0" xfId="0" applyFill="1" applyAlignment="1"/>
    <xf numFmtId="0" fontId="27" fillId="10" borderId="0" xfId="0" applyFont="1" applyFill="1" applyAlignment="1"/>
    <xf numFmtId="0" fontId="0" fillId="10" borderId="0" xfId="0" applyFill="1" applyAlignment="1"/>
    <xf numFmtId="0" fontId="0" fillId="11" borderId="0" xfId="0" applyFill="1" applyAlignment="1"/>
    <xf numFmtId="0" fontId="0" fillId="12" borderId="0" xfId="0" applyFill="1" applyAlignment="1"/>
    <xf numFmtId="0" fontId="0" fillId="0" borderId="9" xfId="0" applyBorder="1" applyAlignment="1"/>
    <xf numFmtId="55" fontId="0" fillId="5" borderId="9" xfId="0" applyNumberFormat="1" applyFill="1" applyBorder="1" applyAlignment="1"/>
    <xf numFmtId="55" fontId="0" fillId="6" borderId="9" xfId="0" applyNumberFormat="1" applyFill="1" applyBorder="1" applyAlignment="1"/>
    <xf numFmtId="55" fontId="0" fillId="7" borderId="9" xfId="0" applyNumberFormat="1" applyFill="1" applyBorder="1" applyAlignment="1"/>
    <xf numFmtId="55" fontId="0" fillId="7" borderId="9" xfId="0" applyNumberFormat="1" applyFill="1" applyBorder="1" applyAlignment="1">
      <alignment horizontal="left"/>
    </xf>
    <xf numFmtId="55" fontId="0" fillId="8" borderId="9" xfId="0" applyNumberFormat="1" applyFill="1" applyBorder="1" applyAlignment="1"/>
    <xf numFmtId="55" fontId="0" fillId="9" borderId="9" xfId="0" applyNumberFormat="1" applyFill="1" applyBorder="1" applyAlignment="1"/>
    <xf numFmtId="55" fontId="27" fillId="10" borderId="9" xfId="0" applyNumberFormat="1" applyFont="1" applyFill="1" applyBorder="1" applyAlignment="1"/>
    <xf numFmtId="55" fontId="27" fillId="10" borderId="9" xfId="0" applyNumberFormat="1" applyFont="1" applyFill="1" applyBorder="1" applyAlignment="1">
      <alignment horizontal="left"/>
    </xf>
    <xf numFmtId="55" fontId="27" fillId="11" borderId="9" xfId="0" applyNumberFormat="1" applyFont="1" applyFill="1" applyBorder="1" applyAlignment="1">
      <alignment horizontal="left"/>
    </xf>
    <xf numFmtId="55" fontId="27" fillId="12" borderId="9" xfId="0" applyNumberFormat="1" applyFont="1" applyFill="1" applyBorder="1" applyAlignment="1">
      <alignment horizontal="left"/>
    </xf>
    <xf numFmtId="0" fontId="28" fillId="0" borderId="9" xfId="0" applyFont="1" applyBorder="1" applyAlignment="1"/>
    <xf numFmtId="0" fontId="28" fillId="5" borderId="9" xfId="0" applyFont="1" applyFill="1" applyBorder="1" applyAlignment="1"/>
    <xf numFmtId="0" fontId="28" fillId="6" borderId="9" xfId="0" applyFont="1" applyFill="1" applyBorder="1" applyAlignment="1"/>
    <xf numFmtId="0" fontId="28" fillId="7" borderId="9" xfId="0" applyFont="1" applyFill="1" applyBorder="1" applyAlignment="1"/>
    <xf numFmtId="38" fontId="28" fillId="7" borderId="9" xfId="4" applyFont="1" applyFill="1" applyBorder="1" applyAlignment="1"/>
    <xf numFmtId="38" fontId="28" fillId="8" borderId="9" xfId="4" applyFont="1" applyFill="1" applyBorder="1" applyAlignment="1"/>
    <xf numFmtId="38" fontId="28" fillId="9" borderId="9" xfId="4" applyFont="1" applyFill="1" applyBorder="1" applyAlignment="1"/>
    <xf numFmtId="38" fontId="29" fillId="10" borderId="9" xfId="4" applyFont="1" applyFill="1" applyBorder="1" applyAlignment="1"/>
    <xf numFmtId="38" fontId="29" fillId="11" borderId="9" xfId="4" applyFont="1" applyFill="1" applyBorder="1" applyAlignment="1"/>
    <xf numFmtId="38" fontId="29" fillId="12" borderId="9" xfId="4" applyFont="1" applyFill="1" applyBorder="1" applyAlignment="1"/>
    <xf numFmtId="0" fontId="0" fillId="0" borderId="9" xfId="0" applyBorder="1" applyAlignment="1">
      <alignment wrapText="1"/>
    </xf>
    <xf numFmtId="0" fontId="0" fillId="5" borderId="9" xfId="0" applyFill="1" applyBorder="1" applyAlignment="1"/>
    <xf numFmtId="0" fontId="0" fillId="6" borderId="9" xfId="0" applyFill="1" applyBorder="1" applyAlignment="1"/>
    <xf numFmtId="0" fontId="0" fillId="7" borderId="9" xfId="0" applyFill="1" applyBorder="1" applyAlignment="1"/>
    <xf numFmtId="38" fontId="0" fillId="7" borderId="9" xfId="4" applyFont="1" applyFill="1" applyBorder="1" applyAlignment="1"/>
    <xf numFmtId="38" fontId="0" fillId="8" borderId="9" xfId="4" applyFont="1" applyFill="1" applyBorder="1" applyAlignment="1"/>
    <xf numFmtId="38" fontId="0" fillId="9" borderId="9" xfId="4" applyFont="1" applyFill="1" applyBorder="1" applyAlignment="1"/>
    <xf numFmtId="38" fontId="30" fillId="10" borderId="9" xfId="4" applyFont="1" applyFill="1" applyBorder="1" applyAlignment="1"/>
    <xf numFmtId="38" fontId="30" fillId="11" borderId="9" xfId="4" applyFont="1" applyFill="1" applyBorder="1" applyAlignment="1"/>
    <xf numFmtId="38" fontId="30" fillId="12" borderId="9" xfId="4" applyFont="1" applyFill="1" applyBorder="1" applyAlignment="1"/>
    <xf numFmtId="0" fontId="0" fillId="0" borderId="176" xfId="0" applyBorder="1" applyAlignment="1"/>
    <xf numFmtId="0" fontId="0" fillId="5" borderId="176" xfId="0" applyFill="1" applyBorder="1" applyAlignment="1"/>
    <xf numFmtId="0" fontId="0" fillId="6" borderId="176" xfId="0" applyFill="1" applyBorder="1" applyAlignment="1"/>
    <xf numFmtId="0" fontId="0" fillId="7" borderId="176" xfId="0" applyFill="1" applyBorder="1" applyAlignment="1"/>
    <xf numFmtId="38" fontId="0" fillId="7" borderId="176" xfId="4" applyFont="1" applyFill="1" applyBorder="1" applyAlignment="1"/>
    <xf numFmtId="38" fontId="0" fillId="8" borderId="176" xfId="4" applyFont="1" applyFill="1" applyBorder="1" applyAlignment="1"/>
    <xf numFmtId="38" fontId="0" fillId="9" borderId="176" xfId="4" applyFont="1" applyFill="1" applyBorder="1" applyAlignment="1"/>
    <xf numFmtId="38" fontId="30" fillId="10" borderId="176" xfId="4" applyFont="1" applyFill="1" applyBorder="1" applyAlignment="1"/>
    <xf numFmtId="38" fontId="30" fillId="11" borderId="176" xfId="4" applyFont="1" applyFill="1" applyBorder="1" applyAlignment="1"/>
    <xf numFmtId="38" fontId="30" fillId="12" borderId="176" xfId="4" applyFont="1" applyFill="1" applyBorder="1" applyAlignment="1"/>
    <xf numFmtId="0" fontId="28" fillId="0" borderId="177" xfId="0" applyFont="1" applyBorder="1" applyAlignment="1"/>
    <xf numFmtId="0" fontId="28" fillId="5" borderId="177" xfId="0" applyFont="1" applyFill="1" applyBorder="1" applyAlignment="1"/>
    <xf numFmtId="0" fontId="28" fillId="6" borderId="177" xfId="0" applyFont="1" applyFill="1" applyBorder="1" applyAlignment="1"/>
    <xf numFmtId="0" fontId="28" fillId="6" borderId="28" xfId="0" applyFont="1" applyFill="1" applyBorder="1" applyAlignment="1"/>
    <xf numFmtId="0" fontId="28" fillId="7" borderId="28" xfId="0" applyFont="1" applyFill="1" applyBorder="1" applyAlignment="1"/>
    <xf numFmtId="38" fontId="28" fillId="7" borderId="28" xfId="0" applyNumberFormat="1" applyFont="1" applyFill="1" applyBorder="1" applyAlignment="1"/>
    <xf numFmtId="38" fontId="28" fillId="8" borderId="28" xfId="0" applyNumberFormat="1" applyFont="1" applyFill="1" applyBorder="1" applyAlignment="1"/>
    <xf numFmtId="38" fontId="28" fillId="9" borderId="28" xfId="0" applyNumberFormat="1" applyFont="1" applyFill="1" applyBorder="1" applyAlignment="1"/>
    <xf numFmtId="38" fontId="29" fillId="10" borderId="28" xfId="0" applyNumberFormat="1" applyFont="1" applyFill="1" applyBorder="1" applyAlignment="1"/>
    <xf numFmtId="38" fontId="29" fillId="11" borderId="28" xfId="0" applyNumberFormat="1" applyFont="1" applyFill="1" applyBorder="1" applyAlignment="1"/>
    <xf numFmtId="38" fontId="29" fillId="12" borderId="28" xfId="0" applyNumberFormat="1" applyFont="1" applyFill="1" applyBorder="1" applyAlignment="1"/>
    <xf numFmtId="3" fontId="28" fillId="5" borderId="177" xfId="0" applyNumberFormat="1" applyFont="1" applyFill="1" applyBorder="1" applyAlignment="1"/>
    <xf numFmtId="3" fontId="28" fillId="6" borderId="177" xfId="0" applyNumberFormat="1" applyFont="1" applyFill="1" applyBorder="1" applyAlignment="1"/>
    <xf numFmtId="3" fontId="28" fillId="6" borderId="28" xfId="0" applyNumberFormat="1" applyFont="1" applyFill="1" applyBorder="1" applyAlignment="1"/>
    <xf numFmtId="3" fontId="31" fillId="6" borderId="177" xfId="0" applyNumberFormat="1" applyFont="1" applyFill="1" applyBorder="1" applyAlignment="1"/>
    <xf numFmtId="178" fontId="28" fillId="6" borderId="9" xfId="0" applyNumberFormat="1" applyFont="1" applyFill="1" applyBorder="1" applyAlignment="1"/>
    <xf numFmtId="3" fontId="28" fillId="7" borderId="28" xfId="0" applyNumberFormat="1" applyFont="1" applyFill="1" applyBorder="1" applyAlignment="1"/>
    <xf numFmtId="3" fontId="31" fillId="7" borderId="177" xfId="0" applyNumberFormat="1" applyFont="1" applyFill="1" applyBorder="1" applyAlignment="1"/>
    <xf numFmtId="3" fontId="0" fillId="5" borderId="9" xfId="0" applyNumberFormat="1" applyFill="1" applyBorder="1" applyAlignment="1"/>
    <xf numFmtId="3" fontId="0" fillId="6" borderId="9" xfId="0" applyNumberFormat="1" applyFill="1" applyBorder="1" applyAlignment="1"/>
    <xf numFmtId="3" fontId="0" fillId="7" borderId="9" xfId="0" applyNumberFormat="1" applyFill="1" applyBorder="1" applyAlignment="1"/>
    <xf numFmtId="3" fontId="0" fillId="5" borderId="176" xfId="0" applyNumberFormat="1" applyFill="1" applyBorder="1" applyAlignment="1"/>
    <xf numFmtId="3" fontId="0" fillId="6" borderId="176" xfId="0" applyNumberFormat="1" applyFill="1" applyBorder="1" applyAlignment="1"/>
    <xf numFmtId="3" fontId="0" fillId="7" borderId="176" xfId="0" applyNumberFormat="1" applyFill="1" applyBorder="1" applyAlignment="1"/>
    <xf numFmtId="0" fontId="28" fillId="0" borderId="28" xfId="0" applyFont="1" applyBorder="1" applyAlignment="1"/>
    <xf numFmtId="3" fontId="28" fillId="5" borderId="28" xfId="0" applyNumberFormat="1" applyFont="1" applyFill="1" applyBorder="1" applyAlignment="1"/>
    <xf numFmtId="3" fontId="32" fillId="6" borderId="9" xfId="0" applyNumberFormat="1" applyFont="1" applyFill="1" applyBorder="1" applyAlignment="1"/>
    <xf numFmtId="0" fontId="0" fillId="0" borderId="0" xfId="0" applyBorder="1" applyAlignment="1"/>
    <xf numFmtId="0" fontId="26" fillId="0" borderId="0" xfId="0" applyFont="1" applyFill="1" applyBorder="1" applyAlignment="1"/>
    <xf numFmtId="38" fontId="0" fillId="0" borderId="0" xfId="4" applyFont="1" applyFill="1" applyAlignment="1"/>
    <xf numFmtId="38" fontId="0" fillId="13" borderId="0" xfId="4" applyFont="1" applyFill="1" applyAlignment="1"/>
    <xf numFmtId="38" fontId="25" fillId="0" borderId="0" xfId="4" applyFont="1" applyFill="1" applyAlignment="1"/>
    <xf numFmtId="38" fontId="25" fillId="13" borderId="0" xfId="4" applyFont="1" applyFill="1" applyAlignment="1"/>
    <xf numFmtId="38" fontId="33" fillId="0" borderId="0" xfId="4" applyFont="1" applyFill="1" applyAlignment="1"/>
    <xf numFmtId="38" fontId="33" fillId="13" borderId="0" xfId="4" applyFont="1" applyFill="1" applyAlignment="1"/>
    <xf numFmtId="38" fontId="0" fillId="0" borderId="0" xfId="0" applyNumberFormat="1" applyAlignment="1"/>
    <xf numFmtId="0" fontId="0" fillId="0" borderId="0" xfId="0" applyFill="1" applyAlignment="1"/>
    <xf numFmtId="38" fontId="35" fillId="11" borderId="28" xfId="0" applyNumberFormat="1" applyFont="1" applyFill="1" applyBorder="1" applyAlignment="1"/>
    <xf numFmtId="0" fontId="36" fillId="0" borderId="0" xfId="0" applyFont="1" applyFill="1">
      <alignment vertical="center"/>
    </xf>
    <xf numFmtId="0" fontId="36" fillId="0" borderId="0" xfId="0" applyFont="1" applyFill="1" applyBorder="1">
      <alignment vertical="center"/>
    </xf>
    <xf numFmtId="0" fontId="36" fillId="0" borderId="0" xfId="0" applyFont="1" applyFill="1" applyAlignment="1">
      <alignment horizontal="right" vertical="center"/>
    </xf>
    <xf numFmtId="0" fontId="38" fillId="0" borderId="178" xfId="0" applyFont="1" applyFill="1" applyBorder="1">
      <alignment vertical="center"/>
    </xf>
    <xf numFmtId="38" fontId="39" fillId="13" borderId="0" xfId="0" applyNumberFormat="1" applyFont="1" applyFill="1" applyBorder="1">
      <alignment vertical="center"/>
    </xf>
    <xf numFmtId="0" fontId="38" fillId="0" borderId="0" xfId="0" applyFont="1" applyFill="1">
      <alignment vertical="center"/>
    </xf>
    <xf numFmtId="0" fontId="38" fillId="0" borderId="0" xfId="0" applyFont="1" applyFill="1" applyBorder="1">
      <alignment vertical="center"/>
    </xf>
    <xf numFmtId="0" fontId="38" fillId="0" borderId="0" xfId="0" applyFont="1" applyFill="1" applyBorder="1" applyAlignment="1">
      <alignment horizontal="right" vertical="center"/>
    </xf>
    <xf numFmtId="38" fontId="39" fillId="14" borderId="0" xfId="0" applyNumberFormat="1" applyFont="1" applyFill="1" applyBorder="1">
      <alignment vertical="center"/>
    </xf>
    <xf numFmtId="0" fontId="38" fillId="0" borderId="179" xfId="0" applyFont="1" applyFill="1" applyBorder="1">
      <alignment vertical="center"/>
    </xf>
    <xf numFmtId="0" fontId="38" fillId="0" borderId="180" xfId="0" applyFont="1" applyFill="1" applyBorder="1">
      <alignment vertical="center"/>
    </xf>
    <xf numFmtId="0" fontId="38" fillId="0" borderId="181" xfId="0" applyFont="1" applyFill="1" applyBorder="1">
      <alignment vertical="center"/>
    </xf>
    <xf numFmtId="0" fontId="38" fillId="0" borderId="180" xfId="0" applyFont="1" applyFill="1" applyBorder="1" applyAlignment="1">
      <alignment horizontal="center" vertical="center"/>
    </xf>
    <xf numFmtId="0" fontId="38" fillId="0" borderId="182" xfId="0" applyFont="1" applyFill="1" applyBorder="1" applyAlignment="1">
      <alignment horizontal="center" vertical="center"/>
    </xf>
    <xf numFmtId="0" fontId="38" fillId="0" borderId="181" xfId="0" applyFont="1" applyFill="1" applyBorder="1" applyAlignment="1">
      <alignment horizontal="center" vertical="center"/>
    </xf>
    <xf numFmtId="38" fontId="39" fillId="0" borderId="0" xfId="0" applyNumberFormat="1" applyFont="1" applyFill="1" applyBorder="1">
      <alignment vertical="center"/>
    </xf>
    <xf numFmtId="0" fontId="38" fillId="0" borderId="72" xfId="0" applyFont="1" applyFill="1" applyBorder="1">
      <alignment vertical="center"/>
    </xf>
    <xf numFmtId="0" fontId="38" fillId="0" borderId="71" xfId="0" applyFont="1" applyFill="1" applyBorder="1">
      <alignment vertical="center"/>
    </xf>
    <xf numFmtId="38" fontId="40" fillId="0" borderId="0" xfId="4" applyFont="1" applyFill="1" applyBorder="1">
      <alignment vertical="center"/>
    </xf>
    <xf numFmtId="0" fontId="40" fillId="0" borderId="178" xfId="0" applyFont="1" applyFill="1" applyBorder="1">
      <alignment vertical="center"/>
    </xf>
    <xf numFmtId="0" fontId="40" fillId="0" borderId="0" xfId="0" applyFont="1" applyFill="1" applyBorder="1">
      <alignment vertical="center"/>
    </xf>
    <xf numFmtId="0" fontId="40" fillId="0" borderId="71" xfId="0" applyFont="1" applyFill="1" applyBorder="1">
      <alignment vertical="center"/>
    </xf>
    <xf numFmtId="38" fontId="38" fillId="0" borderId="72" xfId="4" applyFont="1" applyFill="1" applyBorder="1">
      <alignment vertical="center"/>
    </xf>
    <xf numFmtId="38" fontId="38" fillId="0" borderId="0" xfId="4" applyFont="1" applyFill="1" applyBorder="1">
      <alignment vertical="center"/>
    </xf>
    <xf numFmtId="38" fontId="38" fillId="0" borderId="0" xfId="4" applyFont="1" applyFill="1" applyBorder="1" applyAlignment="1">
      <alignment horizontal="center" vertical="center"/>
    </xf>
    <xf numFmtId="3" fontId="38" fillId="0" borderId="0" xfId="0" applyNumberFormat="1" applyFont="1" applyFill="1" applyBorder="1" applyAlignment="1">
      <alignment horizontal="center" vertical="center"/>
    </xf>
    <xf numFmtId="38" fontId="38" fillId="0" borderId="178" xfId="4" applyFont="1" applyFill="1" applyBorder="1" applyAlignment="1">
      <alignment horizontal="center" vertical="center"/>
    </xf>
    <xf numFmtId="0" fontId="38" fillId="0" borderId="0" xfId="0" applyFont="1" applyFill="1" applyBorder="1" applyAlignment="1">
      <alignment horizontal="center" vertical="center"/>
    </xf>
    <xf numFmtId="0" fontId="38" fillId="0" borderId="71" xfId="0" applyFont="1" applyFill="1" applyBorder="1" applyAlignment="1">
      <alignment horizontal="center" vertical="center"/>
    </xf>
    <xf numFmtId="38" fontId="39" fillId="15" borderId="0" xfId="0" applyNumberFormat="1" applyFont="1" applyFill="1" applyBorder="1">
      <alignment vertical="center"/>
    </xf>
    <xf numFmtId="179" fontId="38" fillId="0" borderId="0" xfId="4" applyNumberFormat="1" applyFont="1" applyFill="1" applyBorder="1">
      <alignment vertical="center"/>
    </xf>
    <xf numFmtId="179" fontId="38" fillId="0" borderId="178" xfId="4" applyNumberFormat="1" applyFont="1" applyFill="1" applyBorder="1">
      <alignment vertical="center"/>
    </xf>
    <xf numFmtId="179" fontId="38" fillId="0" borderId="0" xfId="0" applyNumberFormat="1" applyFont="1" applyFill="1" applyBorder="1">
      <alignment vertical="center"/>
    </xf>
    <xf numFmtId="179" fontId="38" fillId="0" borderId="71" xfId="0" applyNumberFormat="1" applyFont="1" applyFill="1" applyBorder="1">
      <alignment vertical="center"/>
    </xf>
    <xf numFmtId="38" fontId="39" fillId="16" borderId="0" xfId="0" applyNumberFormat="1" applyFont="1" applyFill="1" applyBorder="1">
      <alignment vertical="center"/>
    </xf>
    <xf numFmtId="38" fontId="40" fillId="0" borderId="72" xfId="4" applyFont="1" applyFill="1" applyBorder="1">
      <alignment vertical="center"/>
    </xf>
    <xf numFmtId="38" fontId="40" fillId="0" borderId="178" xfId="4" applyFont="1" applyFill="1" applyBorder="1">
      <alignment vertical="center"/>
    </xf>
    <xf numFmtId="38" fontId="40" fillId="0" borderId="71" xfId="4" applyFont="1" applyFill="1" applyBorder="1">
      <alignment vertical="center"/>
    </xf>
    <xf numFmtId="38" fontId="36" fillId="0" borderId="0" xfId="0" applyNumberFormat="1" applyFont="1" applyFill="1" applyBorder="1">
      <alignment vertical="center"/>
    </xf>
    <xf numFmtId="0" fontId="40" fillId="0" borderId="72" xfId="0" applyFont="1" applyFill="1" applyBorder="1">
      <alignment vertical="center"/>
    </xf>
    <xf numFmtId="180" fontId="40" fillId="17" borderId="0" xfId="4" applyNumberFormat="1" applyFont="1" applyFill="1" applyBorder="1">
      <alignment vertical="center"/>
    </xf>
    <xf numFmtId="180" fontId="41" fillId="13" borderId="178" xfId="4" applyNumberFormat="1" applyFont="1" applyFill="1" applyBorder="1">
      <alignment vertical="center"/>
    </xf>
    <xf numFmtId="38" fontId="41" fillId="13" borderId="0" xfId="4" applyFont="1" applyFill="1" applyBorder="1">
      <alignment vertical="center"/>
    </xf>
    <xf numFmtId="38" fontId="41" fillId="13" borderId="71" xfId="4" applyFont="1" applyFill="1" applyBorder="1">
      <alignment vertical="center"/>
    </xf>
    <xf numFmtId="38" fontId="36" fillId="0" borderId="0" xfId="4" applyFont="1" applyFill="1" applyBorder="1">
      <alignment vertical="center"/>
    </xf>
    <xf numFmtId="38" fontId="41" fillId="15" borderId="178" xfId="4" applyFont="1" applyFill="1" applyBorder="1">
      <alignment vertical="center"/>
    </xf>
    <xf numFmtId="38" fontId="41" fillId="15" borderId="0" xfId="4" applyFont="1" applyFill="1" applyBorder="1">
      <alignment vertical="center"/>
    </xf>
    <xf numFmtId="38" fontId="41" fillId="15" borderId="71" xfId="4" applyFont="1" applyFill="1" applyBorder="1">
      <alignment vertical="center"/>
    </xf>
    <xf numFmtId="38" fontId="40" fillId="18" borderId="178" xfId="4" applyFont="1" applyFill="1" applyBorder="1">
      <alignment vertical="center"/>
    </xf>
    <xf numFmtId="38" fontId="40" fillId="18" borderId="0" xfId="4" applyFont="1" applyFill="1" applyBorder="1">
      <alignment vertical="center"/>
    </xf>
    <xf numFmtId="38" fontId="40" fillId="18" borderId="71" xfId="4" applyFont="1" applyFill="1" applyBorder="1">
      <alignment vertical="center"/>
    </xf>
    <xf numFmtId="0" fontId="36" fillId="0" borderId="0" xfId="0" applyFont="1" applyFill="1" applyBorder="1" applyAlignment="1">
      <alignment vertical="center" wrapText="1"/>
    </xf>
    <xf numFmtId="38" fontId="40" fillId="0" borderId="72" xfId="0" applyNumberFormat="1" applyFont="1" applyFill="1" applyBorder="1">
      <alignment vertical="center"/>
    </xf>
    <xf numFmtId="38" fontId="40" fillId="0" borderId="0" xfId="0" applyNumberFormat="1" applyFont="1" applyFill="1" applyBorder="1">
      <alignment vertical="center"/>
    </xf>
    <xf numFmtId="180" fontId="40" fillId="0" borderId="0" xfId="4" applyNumberFormat="1" applyFont="1" applyFill="1" applyBorder="1">
      <alignment vertical="center"/>
    </xf>
    <xf numFmtId="38" fontId="41" fillId="14" borderId="178" xfId="4" applyFont="1" applyFill="1" applyBorder="1">
      <alignment vertical="center"/>
    </xf>
    <xf numFmtId="38" fontId="41" fillId="14" borderId="0" xfId="4" applyFont="1" applyFill="1" applyBorder="1">
      <alignment vertical="center"/>
    </xf>
    <xf numFmtId="38" fontId="41" fillId="14" borderId="71" xfId="4" applyFont="1" applyFill="1" applyBorder="1">
      <alignment vertical="center"/>
    </xf>
    <xf numFmtId="38" fontId="39" fillId="17" borderId="0" xfId="0" applyNumberFormat="1" applyFont="1" applyFill="1" applyBorder="1">
      <alignment vertical="center"/>
    </xf>
    <xf numFmtId="180" fontId="40" fillId="17" borderId="0" xfId="0" applyNumberFormat="1" applyFont="1" applyFill="1" applyBorder="1">
      <alignment vertical="center"/>
    </xf>
    <xf numFmtId="0" fontId="38" fillId="0" borderId="63" xfId="0" applyFont="1" applyFill="1" applyBorder="1">
      <alignment vertical="center"/>
    </xf>
    <xf numFmtId="0" fontId="38" fillId="0" borderId="42" xfId="0" applyFont="1" applyFill="1" applyBorder="1">
      <alignment vertical="center"/>
    </xf>
    <xf numFmtId="0" fontId="38" fillId="0" borderId="43" xfId="0" applyFont="1" applyFill="1" applyBorder="1">
      <alignment vertical="center"/>
    </xf>
    <xf numFmtId="38" fontId="40" fillId="0" borderId="42" xfId="0" applyNumberFormat="1" applyFont="1" applyFill="1" applyBorder="1">
      <alignment vertical="center"/>
    </xf>
    <xf numFmtId="38" fontId="40" fillId="0" borderId="183" xfId="0" applyNumberFormat="1" applyFont="1" applyFill="1" applyBorder="1">
      <alignment vertical="center"/>
    </xf>
    <xf numFmtId="38" fontId="40" fillId="0" borderId="43" xfId="0" applyNumberFormat="1" applyFont="1" applyFill="1" applyBorder="1">
      <alignment vertical="center"/>
    </xf>
    <xf numFmtId="38" fontId="38" fillId="0" borderId="0" xfId="0" applyNumberFormat="1" applyFont="1" applyFill="1">
      <alignment vertical="center"/>
    </xf>
    <xf numFmtId="38" fontId="40" fillId="0" borderId="0" xfId="0" applyNumberFormat="1" applyFont="1" applyFill="1">
      <alignment vertical="center"/>
    </xf>
    <xf numFmtId="38" fontId="40" fillId="0" borderId="0" xfId="4" applyFont="1" applyFill="1">
      <alignment vertical="center"/>
    </xf>
    <xf numFmtId="38" fontId="38" fillId="0" borderId="0" xfId="0" applyNumberFormat="1" applyFont="1" applyFill="1" applyBorder="1">
      <alignment vertical="center"/>
    </xf>
    <xf numFmtId="38" fontId="38" fillId="0" borderId="0" xfId="4" applyFont="1" applyFill="1">
      <alignment vertical="center"/>
    </xf>
    <xf numFmtId="9" fontId="38" fillId="0" borderId="102" xfId="0" applyNumberFormat="1" applyFont="1" applyFill="1" applyBorder="1">
      <alignment vertical="center"/>
    </xf>
    <xf numFmtId="0" fontId="38" fillId="0" borderId="20" xfId="0" applyFont="1" applyFill="1" applyBorder="1">
      <alignment vertical="center"/>
    </xf>
    <xf numFmtId="38" fontId="40" fillId="0" borderId="20" xfId="4" applyFont="1" applyFill="1" applyBorder="1">
      <alignment vertical="center"/>
    </xf>
    <xf numFmtId="38" fontId="40" fillId="0" borderId="184" xfId="4" applyFont="1" applyFill="1" applyBorder="1">
      <alignment vertical="center"/>
    </xf>
    <xf numFmtId="38" fontId="40" fillId="0" borderId="21" xfId="4" applyFont="1" applyFill="1" applyBorder="1">
      <alignment vertical="center"/>
    </xf>
    <xf numFmtId="38" fontId="40" fillId="19" borderId="178" xfId="4" applyFont="1" applyFill="1" applyBorder="1">
      <alignment vertical="center"/>
    </xf>
    <xf numFmtId="38" fontId="40" fillId="19" borderId="0" xfId="4" applyFont="1" applyFill="1" applyBorder="1">
      <alignment vertical="center"/>
    </xf>
    <xf numFmtId="38" fontId="40" fillId="19" borderId="71" xfId="4" applyFont="1" applyFill="1" applyBorder="1">
      <alignment vertical="center"/>
    </xf>
    <xf numFmtId="38" fontId="39" fillId="19" borderId="0" xfId="4" applyFont="1" applyFill="1" applyBorder="1">
      <alignment vertical="center"/>
    </xf>
    <xf numFmtId="38" fontId="40" fillId="6" borderId="178" xfId="4" applyFont="1" applyFill="1" applyBorder="1">
      <alignment vertical="center"/>
    </xf>
    <xf numFmtId="38" fontId="40" fillId="6" borderId="0" xfId="4" applyFont="1" applyFill="1" applyBorder="1">
      <alignment vertical="center"/>
    </xf>
    <xf numFmtId="38" fontId="40" fillId="6" borderId="71" xfId="4" applyFont="1" applyFill="1" applyBorder="1">
      <alignment vertical="center"/>
    </xf>
    <xf numFmtId="38" fontId="39" fillId="6" borderId="0" xfId="0" applyNumberFormat="1" applyFont="1" applyFill="1" applyBorder="1">
      <alignment vertical="center"/>
    </xf>
    <xf numFmtId="40" fontId="40" fillId="0" borderId="0" xfId="4" applyNumberFormat="1" applyFont="1" applyFill="1" applyBorder="1">
      <alignment vertical="center"/>
    </xf>
    <xf numFmtId="40" fontId="36" fillId="0" borderId="185" xfId="4" applyNumberFormat="1" applyFont="1" applyFill="1" applyBorder="1">
      <alignment vertical="center"/>
    </xf>
    <xf numFmtId="40" fontId="36" fillId="0" borderId="2" xfId="4" applyNumberFormat="1" applyFont="1" applyFill="1" applyBorder="1">
      <alignment vertical="center"/>
    </xf>
    <xf numFmtId="40" fontId="36" fillId="0" borderId="6" xfId="4" applyNumberFormat="1" applyFont="1" applyFill="1" applyBorder="1">
      <alignment vertical="center"/>
    </xf>
    <xf numFmtId="40" fontId="40" fillId="0" borderId="42" xfId="4" applyNumberFormat="1" applyFont="1" applyFill="1" applyBorder="1">
      <alignment vertical="center"/>
    </xf>
    <xf numFmtId="40" fontId="36" fillId="0" borderId="186" xfId="4" applyNumberFormat="1" applyFont="1" applyFill="1" applyBorder="1">
      <alignment vertical="center"/>
    </xf>
    <xf numFmtId="40" fontId="36" fillId="0" borderId="1" xfId="4" applyNumberFormat="1" applyFont="1" applyFill="1" applyBorder="1">
      <alignment vertical="center"/>
    </xf>
    <xf numFmtId="40" fontId="36" fillId="0" borderId="8" xfId="4" applyNumberFormat="1" applyFont="1" applyFill="1" applyBorder="1">
      <alignment vertical="center"/>
    </xf>
    <xf numFmtId="181" fontId="38" fillId="0" borderId="0" xfId="4" applyNumberFormat="1" applyFont="1" applyFill="1" applyBorder="1">
      <alignment vertical="center"/>
    </xf>
    <xf numFmtId="181" fontId="38" fillId="0" borderId="178" xfId="4" applyNumberFormat="1" applyFont="1" applyFill="1" applyBorder="1">
      <alignment vertical="center"/>
    </xf>
    <xf numFmtId="182" fontId="40" fillId="0" borderId="0" xfId="4" applyNumberFormat="1" applyFont="1" applyFill="1">
      <alignment vertical="center"/>
    </xf>
    <xf numFmtId="182" fontId="40" fillId="0" borderId="0" xfId="4" applyNumberFormat="1" applyFont="1" applyFill="1" applyBorder="1">
      <alignment vertical="center"/>
    </xf>
    <xf numFmtId="183" fontId="40" fillId="0" borderId="0" xfId="0" applyNumberFormat="1" applyFont="1" applyFill="1" applyBorder="1">
      <alignment vertical="center"/>
    </xf>
    <xf numFmtId="183" fontId="40" fillId="0" borderId="185" xfId="0" applyNumberFormat="1" applyFont="1" applyFill="1" applyBorder="1">
      <alignment vertical="center"/>
    </xf>
    <xf numFmtId="183" fontId="38" fillId="0" borderId="2" xfId="0" applyNumberFormat="1" applyFont="1" applyFill="1" applyBorder="1">
      <alignment vertical="center"/>
    </xf>
    <xf numFmtId="183" fontId="38" fillId="0" borderId="6" xfId="0" applyNumberFormat="1" applyFont="1" applyFill="1" applyBorder="1">
      <alignment vertical="center"/>
    </xf>
    <xf numFmtId="183" fontId="40" fillId="0" borderId="186" xfId="0" applyNumberFormat="1" applyFont="1" applyFill="1" applyBorder="1">
      <alignment vertical="center"/>
    </xf>
    <xf numFmtId="183" fontId="38" fillId="0" borderId="1" xfId="0" applyNumberFormat="1" applyFont="1" applyFill="1" applyBorder="1">
      <alignment vertical="center"/>
    </xf>
    <xf numFmtId="183" fontId="38" fillId="0" borderId="8" xfId="0" applyNumberFormat="1" applyFont="1" applyFill="1" applyBorder="1">
      <alignment vertical="center"/>
    </xf>
    <xf numFmtId="184" fontId="42" fillId="0" borderId="0" xfId="5" applyNumberFormat="1" applyFont="1" applyFill="1" applyBorder="1">
      <alignment vertical="center"/>
    </xf>
    <xf numFmtId="184" fontId="42" fillId="0" borderId="0" xfId="5" applyNumberFormat="1" applyFont="1" applyFill="1">
      <alignment vertical="center"/>
    </xf>
    <xf numFmtId="184" fontId="42" fillId="0" borderId="178" xfId="5" applyNumberFormat="1" applyFont="1" applyFill="1" applyBorder="1">
      <alignment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135"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136"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37" xfId="0" applyNumberFormat="1" applyFont="1" applyBorder="1" applyAlignment="1">
      <alignment horizontal="center" vertical="center"/>
    </xf>
    <xf numFmtId="0" fontId="0" fillId="2" borderId="25"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5" xfId="0" applyFont="1" applyBorder="1">
      <alignment vertical="center"/>
    </xf>
    <xf numFmtId="0" fontId="0" fillId="0" borderId="26" xfId="0" applyFont="1" applyBorder="1">
      <alignment vertical="center"/>
    </xf>
    <xf numFmtId="0" fontId="0" fillId="0" borderId="27" xfId="0" applyFont="1" applyBorder="1">
      <alignment vertical="center"/>
    </xf>
    <xf numFmtId="0" fontId="0" fillId="0" borderId="13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2" borderId="25" xfId="0" applyFont="1" applyFill="1" applyBorder="1">
      <alignment vertical="center"/>
    </xf>
    <xf numFmtId="0" fontId="0" fillId="2" borderId="27" xfId="0" applyFont="1" applyFill="1" applyBorder="1">
      <alignmen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9" fontId="0" fillId="0" borderId="135" xfId="0" applyNumberFormat="1" applyFont="1" applyBorder="1" applyAlignment="1">
      <alignment horizontal="center"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31" xfId="0" applyFont="1" applyBorder="1" applyAlignment="1">
      <alignment horizontal="center" vertical="center"/>
    </xf>
    <xf numFmtId="0" fontId="8" fillId="0" borderId="95"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41" fontId="0" fillId="0" borderId="27"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8"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8"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0"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8" fillId="0" borderId="45" xfId="0" applyFont="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50" xfId="0" applyNumberFormat="1" applyFont="1" applyFill="1" applyBorder="1" applyAlignment="1">
      <alignment horizontal="center" vertical="center"/>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0" xfId="0" applyNumberFormat="1" applyFont="1" applyFill="1" applyAlignment="1">
      <alignment horizontal="right" vertical="center"/>
    </xf>
    <xf numFmtId="41" fontId="0" fillId="0" borderId="71" xfId="0" applyNumberFormat="1" applyFont="1" applyFill="1" applyBorder="1" applyAlignment="1">
      <alignment horizontal="right" vertical="center"/>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0" fillId="0" borderId="141" xfId="1" applyFont="1" applyFill="1" applyBorder="1" applyAlignment="1" applyProtection="1">
      <alignment horizontal="left" vertical="center" wrapText="1"/>
    </xf>
    <xf numFmtId="0" fontId="0"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0" fillId="0" borderId="147" xfId="1" applyFont="1" applyFill="1" applyBorder="1" applyAlignment="1" applyProtection="1">
      <alignment horizontal="left" vertical="center" wrapText="1"/>
    </xf>
    <xf numFmtId="0" fontId="0" fillId="0" borderId="175"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Font="1" applyBorder="1" applyAlignment="1">
      <alignment horizontal="left" vertical="center" wrapText="1"/>
    </xf>
    <xf numFmtId="0" fontId="0" fillId="0" borderId="50" xfId="0" applyFont="1" applyBorder="1" applyAlignment="1">
      <alignment horizontal="left" vertical="center" wrapText="1"/>
    </xf>
    <xf numFmtId="0" fontId="0" fillId="0" borderId="69" xfId="0" applyFont="1" applyBorder="1" applyAlignment="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Font="1" applyFill="1" applyBorder="1" applyAlignment="1">
      <alignment horizontal="left" vertical="center" wrapText="1" shrinkToFit="1"/>
    </xf>
    <xf numFmtId="0" fontId="8" fillId="0" borderId="113" xfId="0" applyFont="1" applyFill="1" applyBorder="1" applyAlignment="1">
      <alignment horizontal="left" vertical="center" shrinkToFit="1"/>
    </xf>
    <xf numFmtId="0" fontId="8" fillId="0" borderId="166" xfId="0"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Font="1" applyFill="1" applyBorder="1" applyAlignment="1">
      <alignment horizontal="left" vertical="center" wrapText="1" shrinkToFit="1"/>
    </xf>
    <xf numFmtId="0" fontId="8" fillId="0" borderId="152" xfId="0" applyFont="1" applyFill="1" applyBorder="1" applyAlignment="1">
      <alignment horizontal="left" vertical="center" shrinkToFit="1"/>
    </xf>
    <xf numFmtId="0" fontId="8" fillId="0" borderId="167" xfId="0"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Font="1" applyFill="1" applyBorder="1" applyAlignment="1">
      <alignment horizontal="left" vertical="center" wrapText="1" shrinkToFit="1"/>
    </xf>
    <xf numFmtId="0" fontId="8" fillId="0" borderId="169"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8" fillId="0" borderId="123" xfId="0" applyFont="1" applyFill="1" applyBorder="1" applyAlignment="1">
      <alignment horizontal="left" vertical="center" shrinkToFit="1"/>
    </xf>
    <xf numFmtId="0" fontId="8" fillId="0" borderId="165" xfId="0"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24" xfId="0" applyFont="1" applyFill="1" applyBorder="1" applyAlignment="1">
      <alignment horizontal="left" vertical="center" wrapText="1" shrinkToFit="1"/>
    </xf>
    <xf numFmtId="0" fontId="8" fillId="0" borderId="124" xfId="0" applyFont="1" applyFill="1" applyBorder="1" applyAlignment="1">
      <alignment horizontal="left" vertical="center" shrinkToFit="1"/>
    </xf>
    <xf numFmtId="0" fontId="8" fillId="0" borderId="125" xfId="0"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Font="1" applyBorder="1" applyAlignment="1">
      <alignment horizontal="left" vertical="center" wrapText="1"/>
    </xf>
    <xf numFmtId="0" fontId="0" fillId="0" borderId="20" xfId="1" applyFont="1" applyBorder="1" applyAlignment="1">
      <alignment horizontal="left" vertical="center" wrapText="1"/>
    </xf>
    <xf numFmtId="0" fontId="0" fillId="0" borderId="67" xfId="1" applyFont="1" applyBorder="1" applyAlignment="1">
      <alignment horizontal="left" vertical="center" wrapText="1"/>
    </xf>
    <xf numFmtId="0" fontId="0" fillId="0" borderId="72"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63" xfId="1" applyFont="1" applyBorder="1" applyAlignment="1">
      <alignment horizontal="left" vertical="center" wrapText="1"/>
    </xf>
    <xf numFmtId="0" fontId="0" fillId="0" borderId="42" xfId="1" applyFont="1" applyBorder="1" applyAlignment="1">
      <alignment horizontal="left" vertical="center" wrapText="1"/>
    </xf>
    <xf numFmtId="0" fontId="0" fillId="0" borderId="60" xfId="1" applyFont="1" applyBorder="1" applyAlignment="1">
      <alignment horizontal="left" vertical="center" wrapTex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0" fontId="0" fillId="0" borderId="124" xfId="0" applyNumberFormat="1" applyFont="1" applyFill="1" applyBorder="1" applyAlignment="1">
      <alignment horizontal="center" vertical="center"/>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Font="1" applyFill="1" applyBorder="1" applyAlignment="1">
      <alignment horizontal="right" vertical="center"/>
    </xf>
    <xf numFmtId="0" fontId="0" fillId="0" borderId="3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12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9" xfId="0" applyNumberFormat="1" applyFont="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Alignment="1">
      <alignment horizontal="left" vertical="center" wrapText="1"/>
    </xf>
    <xf numFmtId="0" fontId="8" fillId="0" borderId="67" xfId="0" applyFont="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9" fontId="0" fillId="0" borderId="25" xfId="5" applyFont="1" applyFill="1" applyBorder="1" applyAlignment="1">
      <alignment horizontal="center" vertical="center"/>
    </xf>
    <xf numFmtId="9" fontId="0" fillId="0" borderId="26" xfId="5"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128"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38" fontId="0" fillId="0" borderId="45" xfId="4"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60" xfId="1" applyFont="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Font="1" applyBorder="1" applyAlignment="1">
      <alignment horizontal="left" vertical="center" wrapText="1"/>
    </xf>
    <xf numFmtId="0" fontId="0" fillId="0" borderId="37" xfId="1" applyFont="1" applyBorder="1" applyAlignment="1">
      <alignment horizontal="left" vertical="center" wrapText="1"/>
    </xf>
    <xf numFmtId="0" fontId="0" fillId="0" borderId="55" xfId="1" applyFont="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41" fontId="0" fillId="0" borderId="25" xfId="1" applyNumberFormat="1" applyFont="1" applyBorder="1" applyAlignment="1">
      <alignment horizontal="right" vertical="center" wrapText="1"/>
    </xf>
    <xf numFmtId="41" fontId="0" fillId="0" borderId="26" xfId="1"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102" xfId="1" applyNumberFormat="1" applyFont="1" applyBorder="1" applyAlignment="1">
      <alignment horizontal="right" vertical="center" wrapText="1"/>
    </xf>
    <xf numFmtId="41" fontId="0" fillId="0" borderId="20" xfId="1" applyNumberFormat="1" applyFont="1" applyBorder="1" applyAlignment="1">
      <alignment horizontal="right" vertical="center" wrapText="1"/>
    </xf>
    <xf numFmtId="41" fontId="0" fillId="0" borderId="67"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Font="1" applyBorder="1" applyAlignment="1">
      <alignment horizontal="center" vertical="center" wrapText="1"/>
    </xf>
    <xf numFmtId="0" fontId="0" fillId="0" borderId="118"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7" xfId="1" applyFont="1" applyBorder="1" applyAlignment="1">
      <alignment horizontal="center" vertical="center" wrapText="1"/>
    </xf>
    <xf numFmtId="0" fontId="0" fillId="0" borderId="21" xfId="1" applyFont="1" applyBorder="1" applyAlignment="1">
      <alignment horizontal="left" vertical="center" wrapText="1"/>
    </xf>
    <xf numFmtId="0" fontId="0" fillId="0" borderId="102"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67" xfId="1" applyFont="1" applyBorder="1" applyAlignment="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21"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122" xfId="1" applyFont="1" applyBorder="1" applyAlignment="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21"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 fillId="0" borderId="25" xfId="1" applyFont="1" applyFill="1" applyBorder="1" applyAlignment="1" applyProtection="1">
      <alignment horizontal="left" vertical="center" wrapText="1" shrinkToFit="1"/>
      <protection locked="0"/>
    </xf>
    <xf numFmtId="0" fontId="2" fillId="0" borderId="26" xfId="1" applyFont="1" applyFill="1" applyBorder="1" applyAlignment="1" applyProtection="1">
      <alignment horizontal="left" vertical="center" wrapText="1" shrinkToFit="1"/>
      <protection locked="0"/>
    </xf>
    <xf numFmtId="0" fontId="2" fillId="0" borderId="45" xfId="1" applyFont="1" applyFill="1" applyBorder="1" applyAlignment="1" applyProtection="1">
      <alignment horizontal="left" vertical="center" wrapText="1" shrinkToFit="1"/>
      <protection locked="0"/>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5" fillId="4" borderId="50" xfId="0" applyNumberFormat="1" applyFont="1" applyFill="1" applyBorder="1" applyAlignment="1">
      <alignment vertical="center"/>
    </xf>
    <xf numFmtId="0" fontId="5" fillId="4" borderId="69" xfId="0" applyNumberFormat="1" applyFont="1" applyFill="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38" fillId="0" borderId="0" xfId="0" applyFont="1" applyFill="1" applyAlignment="1">
      <alignment horizontal="left"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7797117695848E-2"/>
          <c:y val="7.4220014817660454E-2"/>
          <c:w val="0.78312137069822807"/>
          <c:h val="0.75944351452953929"/>
        </c:manualLayout>
      </c:layout>
      <c:lineChart>
        <c:grouping val="standard"/>
        <c:varyColors val="0"/>
        <c:ser>
          <c:idx val="0"/>
          <c:order val="0"/>
          <c:tx>
            <c:v>累計申請件数</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9"/>
              <c:pt idx="0">
                <c:v>41730</c:v>
              </c:pt>
              <c:pt idx="1">
                <c:v>5月</c:v>
              </c:pt>
              <c:pt idx="2">
                <c:v>6月</c:v>
              </c:pt>
              <c:pt idx="3">
                <c:v>7月</c:v>
              </c:pt>
              <c:pt idx="4">
                <c:v>8月</c:v>
              </c:pt>
              <c:pt idx="5">
                <c:v>9月</c:v>
              </c:pt>
              <c:pt idx="6">
                <c:v>10月</c:v>
              </c:pt>
              <c:pt idx="7">
                <c:v>11月</c:v>
              </c:pt>
              <c:pt idx="8">
                <c:v>12月</c:v>
              </c:pt>
              <c:pt idx="9">
                <c:v>42005</c:v>
              </c:pt>
              <c:pt idx="10">
                <c:v>2月</c:v>
              </c:pt>
              <c:pt idx="11">
                <c:v>3月</c:v>
              </c:pt>
              <c:pt idx="12">
                <c:v>42095</c:v>
              </c:pt>
              <c:pt idx="13">
                <c:v>5月</c:v>
              </c:pt>
              <c:pt idx="14">
                <c:v>6月</c:v>
              </c:pt>
              <c:pt idx="15">
                <c:v>7月</c:v>
              </c:pt>
              <c:pt idx="16">
                <c:v>8月</c:v>
              </c:pt>
              <c:pt idx="17">
                <c:v>9月</c:v>
              </c:pt>
              <c:pt idx="18">
                <c:v>10月</c:v>
              </c:pt>
              <c:pt idx="19">
                <c:v>11月</c:v>
              </c:pt>
              <c:pt idx="20">
                <c:v>12月</c:v>
              </c:pt>
              <c:pt idx="21">
                <c:v>42370</c:v>
              </c:pt>
              <c:pt idx="22">
                <c:v>2月</c:v>
              </c:pt>
              <c:pt idx="23">
                <c:v>3月</c:v>
              </c:pt>
              <c:pt idx="24">
                <c:v>42461</c:v>
              </c:pt>
              <c:pt idx="25">
                <c:v>5月</c:v>
              </c:pt>
              <c:pt idx="26">
                <c:v>6月</c:v>
              </c:pt>
              <c:pt idx="27">
                <c:v>7月</c:v>
              </c:pt>
              <c:pt idx="28">
                <c:v>8月</c:v>
              </c:pt>
            </c:strLit>
          </c:cat>
          <c:val>
            <c:numLit>
              <c:formatCode>General</c:formatCode>
              <c:ptCount val="29"/>
              <c:pt idx="0">
                <c:v>0</c:v>
              </c:pt>
              <c:pt idx="1">
                <c:v>6</c:v>
              </c:pt>
              <c:pt idx="2">
                <c:v>32</c:v>
              </c:pt>
              <c:pt idx="3">
                <c:v>97</c:v>
              </c:pt>
              <c:pt idx="4">
                <c:v>176</c:v>
              </c:pt>
              <c:pt idx="5">
                <c:v>319</c:v>
              </c:pt>
              <c:pt idx="6">
                <c:v>516</c:v>
              </c:pt>
              <c:pt idx="7">
                <c:v>734</c:v>
              </c:pt>
              <c:pt idx="8">
                <c:v>1020</c:v>
              </c:pt>
              <c:pt idx="9">
                <c:v>1313</c:v>
              </c:pt>
              <c:pt idx="10">
                <c:v>1718</c:v>
              </c:pt>
              <c:pt idx="11">
                <c:v>2185</c:v>
              </c:pt>
              <c:pt idx="12">
                <c:v>2621</c:v>
              </c:pt>
              <c:pt idx="13">
                <c:v>3063</c:v>
              </c:pt>
              <c:pt idx="14">
                <c:v>3591</c:v>
              </c:pt>
              <c:pt idx="15">
                <c:v>4065</c:v>
              </c:pt>
              <c:pt idx="16">
                <c:v>4574</c:v>
              </c:pt>
              <c:pt idx="17">
                <c:v>5105</c:v>
              </c:pt>
              <c:pt idx="18">
                <c:v>5644</c:v>
              </c:pt>
              <c:pt idx="19">
                <c:v>5856</c:v>
              </c:pt>
              <c:pt idx="20">
                <c:v>6841</c:v>
              </c:pt>
              <c:pt idx="21">
                <c:v>7431</c:v>
              </c:pt>
              <c:pt idx="22">
                <c:v>8200</c:v>
              </c:pt>
              <c:pt idx="23">
                <c:v>8886</c:v>
              </c:pt>
              <c:pt idx="24">
                <c:v>9404</c:v>
              </c:pt>
              <c:pt idx="25">
                <c:v>9944</c:v>
              </c:pt>
              <c:pt idx="26">
                <c:v>10515</c:v>
              </c:pt>
              <c:pt idx="27">
                <c:v>11013</c:v>
              </c:pt>
              <c:pt idx="28">
                <c:v>11516</c:v>
              </c:pt>
            </c:numLit>
          </c:val>
          <c:smooth val="0"/>
          <c:extLst>
            <c:ext xmlns:c16="http://schemas.microsoft.com/office/drawing/2014/chart" uri="{C3380CC4-5D6E-409C-BE32-E72D297353CC}">
              <c16:uniqueId val="{00000000-1B1C-4789-9625-39CA14CE15CB}"/>
            </c:ext>
          </c:extLst>
        </c:ser>
        <c:ser>
          <c:idx val="1"/>
          <c:order val="1"/>
          <c:tx>
            <c:v>累計給付件数</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9"/>
              <c:pt idx="0">
                <c:v>41730</c:v>
              </c:pt>
              <c:pt idx="1">
                <c:v>5月</c:v>
              </c:pt>
              <c:pt idx="2">
                <c:v>6月</c:v>
              </c:pt>
              <c:pt idx="3">
                <c:v>7月</c:v>
              </c:pt>
              <c:pt idx="4">
                <c:v>8月</c:v>
              </c:pt>
              <c:pt idx="5">
                <c:v>9月</c:v>
              </c:pt>
              <c:pt idx="6">
                <c:v>10月</c:v>
              </c:pt>
              <c:pt idx="7">
                <c:v>11月</c:v>
              </c:pt>
              <c:pt idx="8">
                <c:v>12月</c:v>
              </c:pt>
              <c:pt idx="9">
                <c:v>42005</c:v>
              </c:pt>
              <c:pt idx="10">
                <c:v>2月</c:v>
              </c:pt>
              <c:pt idx="11">
                <c:v>3月</c:v>
              </c:pt>
              <c:pt idx="12">
                <c:v>42095</c:v>
              </c:pt>
              <c:pt idx="13">
                <c:v>5月</c:v>
              </c:pt>
              <c:pt idx="14">
                <c:v>6月</c:v>
              </c:pt>
              <c:pt idx="15">
                <c:v>7月</c:v>
              </c:pt>
              <c:pt idx="16">
                <c:v>8月</c:v>
              </c:pt>
              <c:pt idx="17">
                <c:v>9月</c:v>
              </c:pt>
              <c:pt idx="18">
                <c:v>10月</c:v>
              </c:pt>
              <c:pt idx="19">
                <c:v>11月</c:v>
              </c:pt>
              <c:pt idx="20">
                <c:v>12月</c:v>
              </c:pt>
              <c:pt idx="21">
                <c:v>42370</c:v>
              </c:pt>
              <c:pt idx="22">
                <c:v>2月</c:v>
              </c:pt>
              <c:pt idx="23">
                <c:v>3月</c:v>
              </c:pt>
              <c:pt idx="24">
                <c:v>42461</c:v>
              </c:pt>
              <c:pt idx="25">
                <c:v>5月</c:v>
              </c:pt>
              <c:pt idx="26">
                <c:v>6月</c:v>
              </c:pt>
              <c:pt idx="27">
                <c:v>7月</c:v>
              </c:pt>
              <c:pt idx="28">
                <c:v>8月</c:v>
              </c:pt>
            </c:strLit>
          </c:cat>
          <c:val>
            <c:numLit>
              <c:formatCode>General</c:formatCode>
              <c:ptCount val="29"/>
              <c:pt idx="0">
                <c:v>0</c:v>
              </c:pt>
              <c:pt idx="1">
                <c:v>2</c:v>
              </c:pt>
              <c:pt idx="2">
                <c:v>19</c:v>
              </c:pt>
              <c:pt idx="3">
                <c:v>58</c:v>
              </c:pt>
              <c:pt idx="4">
                <c:v>121</c:v>
              </c:pt>
              <c:pt idx="5">
                <c:v>237</c:v>
              </c:pt>
              <c:pt idx="6">
                <c:v>381</c:v>
              </c:pt>
              <c:pt idx="7">
                <c:v>555</c:v>
              </c:pt>
              <c:pt idx="8">
                <c:v>814</c:v>
              </c:pt>
              <c:pt idx="9">
                <c:v>1047</c:v>
              </c:pt>
              <c:pt idx="10">
                <c:v>1370</c:v>
              </c:pt>
              <c:pt idx="11">
                <c:v>1745</c:v>
              </c:pt>
              <c:pt idx="12">
                <c:v>2160</c:v>
              </c:pt>
              <c:pt idx="13">
                <c:v>2559</c:v>
              </c:pt>
              <c:pt idx="14">
                <c:v>3105</c:v>
              </c:pt>
              <c:pt idx="15">
                <c:v>3639</c:v>
              </c:pt>
              <c:pt idx="16">
                <c:v>4089</c:v>
              </c:pt>
              <c:pt idx="17">
                <c:v>4516</c:v>
              </c:pt>
              <c:pt idx="18">
                <c:v>5109</c:v>
              </c:pt>
              <c:pt idx="19">
                <c:v>5649</c:v>
              </c:pt>
              <c:pt idx="20">
                <c:v>6192</c:v>
              </c:pt>
              <c:pt idx="21">
                <c:v>6765</c:v>
              </c:pt>
              <c:pt idx="22">
                <c:v>7417</c:v>
              </c:pt>
              <c:pt idx="23">
                <c:v>8131</c:v>
              </c:pt>
              <c:pt idx="24">
                <c:v>8687</c:v>
              </c:pt>
              <c:pt idx="25">
                <c:v>9215</c:v>
              </c:pt>
              <c:pt idx="26">
                <c:v>9845</c:v>
              </c:pt>
              <c:pt idx="27">
                <c:v>10342</c:v>
              </c:pt>
              <c:pt idx="28">
                <c:v>10825</c:v>
              </c:pt>
            </c:numLit>
          </c:val>
          <c:smooth val="0"/>
          <c:extLst>
            <c:ext xmlns:c16="http://schemas.microsoft.com/office/drawing/2014/chart" uri="{C3380CC4-5D6E-409C-BE32-E72D297353CC}">
              <c16:uniqueId val="{00000001-1B1C-4789-9625-39CA14CE15CB}"/>
            </c:ext>
          </c:extLst>
        </c:ser>
        <c:dLbls>
          <c:showLegendKey val="0"/>
          <c:showVal val="0"/>
          <c:showCatName val="0"/>
          <c:showSerName val="0"/>
          <c:showPercent val="0"/>
          <c:showBubbleSize val="0"/>
        </c:dLbls>
        <c:marker val="1"/>
        <c:smooth val="0"/>
        <c:axId val="406814400"/>
        <c:axId val="406814792"/>
      </c:lineChart>
      <c:catAx>
        <c:axId val="406814400"/>
        <c:scaling>
          <c:orientation val="minMax"/>
        </c:scaling>
        <c:delete val="0"/>
        <c:axPos val="b"/>
        <c:numFmt formatCode="General" sourceLinked="1"/>
        <c:majorTickMark val="out"/>
        <c:minorTickMark val="none"/>
        <c:tickLblPos val="nextTo"/>
        <c:crossAx val="406814792"/>
        <c:crosses val="autoZero"/>
        <c:auto val="1"/>
        <c:lblAlgn val="ctr"/>
        <c:lblOffset val="100"/>
        <c:noMultiLvlLbl val="0"/>
      </c:catAx>
      <c:valAx>
        <c:axId val="406814792"/>
        <c:scaling>
          <c:orientation val="minMax"/>
        </c:scaling>
        <c:delete val="0"/>
        <c:axPos val="l"/>
        <c:majorGridlines/>
        <c:numFmt formatCode="General" sourceLinked="1"/>
        <c:majorTickMark val="out"/>
        <c:minorTickMark val="none"/>
        <c:tickLblPos val="nextTo"/>
        <c:crossAx val="406814400"/>
        <c:crosses val="autoZero"/>
        <c:crossBetween val="between"/>
      </c:valAx>
    </c:plotArea>
    <c:legend>
      <c:legendPos val="r"/>
      <c:layout>
        <c:manualLayout>
          <c:xMode val="edge"/>
          <c:yMode val="edge"/>
          <c:x val="0.80276467476726177"/>
          <c:y val="0.84214975680983506"/>
          <c:w val="0.1972353116251524"/>
          <c:h val="0.10082726449523914"/>
        </c:manualLayout>
      </c:layout>
      <c:overlay val="0"/>
    </c:legend>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6E-2"/>
          <c:y val="9.2877570655410163E-2"/>
          <c:w val="0.70841579177602798"/>
          <c:h val="0.74214521774302133"/>
        </c:manualLayout>
      </c:layout>
      <c:barChart>
        <c:barDir val="col"/>
        <c:grouping val="clustered"/>
        <c:varyColors val="0"/>
        <c:ser>
          <c:idx val="0"/>
          <c:order val="0"/>
          <c:tx>
            <c:v>月別申請件数</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9"/>
              <c:pt idx="0">
                <c:v>41730</c:v>
              </c:pt>
              <c:pt idx="1">
                <c:v>5月</c:v>
              </c:pt>
              <c:pt idx="2">
                <c:v>6月</c:v>
              </c:pt>
              <c:pt idx="3">
                <c:v>7月</c:v>
              </c:pt>
              <c:pt idx="4">
                <c:v>8月</c:v>
              </c:pt>
              <c:pt idx="5">
                <c:v>9月</c:v>
              </c:pt>
              <c:pt idx="6">
                <c:v>10月</c:v>
              </c:pt>
              <c:pt idx="7">
                <c:v>11月</c:v>
              </c:pt>
              <c:pt idx="8">
                <c:v>12月</c:v>
              </c:pt>
              <c:pt idx="9">
                <c:v>42005</c:v>
              </c:pt>
              <c:pt idx="10">
                <c:v>2月</c:v>
              </c:pt>
              <c:pt idx="11">
                <c:v>3月</c:v>
              </c:pt>
              <c:pt idx="12">
                <c:v>42095</c:v>
              </c:pt>
              <c:pt idx="13">
                <c:v>5月</c:v>
              </c:pt>
              <c:pt idx="14">
                <c:v>6月</c:v>
              </c:pt>
              <c:pt idx="15">
                <c:v>7月</c:v>
              </c:pt>
              <c:pt idx="16">
                <c:v>8月</c:v>
              </c:pt>
              <c:pt idx="17">
                <c:v>9月</c:v>
              </c:pt>
              <c:pt idx="18">
                <c:v>10月</c:v>
              </c:pt>
              <c:pt idx="19">
                <c:v>11月</c:v>
              </c:pt>
              <c:pt idx="20">
                <c:v>12月</c:v>
              </c:pt>
              <c:pt idx="21">
                <c:v>42370</c:v>
              </c:pt>
              <c:pt idx="22">
                <c:v>2月</c:v>
              </c:pt>
              <c:pt idx="23">
                <c:v>3月</c:v>
              </c:pt>
              <c:pt idx="24">
                <c:v>42461</c:v>
              </c:pt>
              <c:pt idx="25">
                <c:v>5月</c:v>
              </c:pt>
              <c:pt idx="26">
                <c:v>6月</c:v>
              </c:pt>
              <c:pt idx="27">
                <c:v>7月</c:v>
              </c:pt>
              <c:pt idx="28">
                <c:v>8月</c:v>
              </c:pt>
            </c:strLit>
          </c:cat>
          <c:val>
            <c:numLit>
              <c:formatCode>General</c:formatCode>
              <c:ptCount val="29"/>
              <c:pt idx="0">
                <c:v>1</c:v>
              </c:pt>
              <c:pt idx="1">
                <c:v>6</c:v>
              </c:pt>
              <c:pt idx="2">
                <c:v>25</c:v>
              </c:pt>
              <c:pt idx="3">
                <c:v>65</c:v>
              </c:pt>
              <c:pt idx="4">
                <c:v>79</c:v>
              </c:pt>
              <c:pt idx="5">
                <c:v>143</c:v>
              </c:pt>
              <c:pt idx="6">
                <c:v>197</c:v>
              </c:pt>
              <c:pt idx="7">
                <c:v>218</c:v>
              </c:pt>
              <c:pt idx="8">
                <c:v>286</c:v>
              </c:pt>
              <c:pt idx="9">
                <c:v>293</c:v>
              </c:pt>
              <c:pt idx="10">
                <c:v>405</c:v>
              </c:pt>
              <c:pt idx="11">
                <c:v>467</c:v>
              </c:pt>
              <c:pt idx="12">
                <c:v>436</c:v>
              </c:pt>
              <c:pt idx="13">
                <c:v>442</c:v>
              </c:pt>
              <c:pt idx="14">
                <c:v>528</c:v>
              </c:pt>
              <c:pt idx="15">
                <c:v>474</c:v>
              </c:pt>
              <c:pt idx="16">
                <c:v>509</c:v>
              </c:pt>
              <c:pt idx="17">
                <c:v>531</c:v>
              </c:pt>
              <c:pt idx="18">
                <c:v>539</c:v>
              </c:pt>
              <c:pt idx="19">
                <c:v>571</c:v>
              </c:pt>
              <c:pt idx="20">
                <c:v>626</c:v>
              </c:pt>
              <c:pt idx="21">
                <c:v>590</c:v>
              </c:pt>
              <c:pt idx="22">
                <c:v>769</c:v>
              </c:pt>
              <c:pt idx="23">
                <c:v>686</c:v>
              </c:pt>
              <c:pt idx="24">
                <c:v>518</c:v>
              </c:pt>
              <c:pt idx="25">
                <c:v>540</c:v>
              </c:pt>
              <c:pt idx="26">
                <c:v>571</c:v>
              </c:pt>
              <c:pt idx="27">
                <c:v>498</c:v>
              </c:pt>
              <c:pt idx="28">
                <c:v>503</c:v>
              </c:pt>
            </c:numLit>
          </c:val>
          <c:extLst>
            <c:ext xmlns:c16="http://schemas.microsoft.com/office/drawing/2014/chart" uri="{C3380CC4-5D6E-409C-BE32-E72D297353CC}">
              <c16:uniqueId val="{00000000-451B-488B-8944-EF1F62E5E5DA}"/>
            </c:ext>
          </c:extLst>
        </c:ser>
        <c:ser>
          <c:idx val="1"/>
          <c:order val="1"/>
          <c:tx>
            <c:v>月別給付件数</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9"/>
              <c:pt idx="0">
                <c:v>41730</c:v>
              </c:pt>
              <c:pt idx="1">
                <c:v>5月</c:v>
              </c:pt>
              <c:pt idx="2">
                <c:v>6月</c:v>
              </c:pt>
              <c:pt idx="3">
                <c:v>7月</c:v>
              </c:pt>
              <c:pt idx="4">
                <c:v>8月</c:v>
              </c:pt>
              <c:pt idx="5">
                <c:v>9月</c:v>
              </c:pt>
              <c:pt idx="6">
                <c:v>10月</c:v>
              </c:pt>
              <c:pt idx="7">
                <c:v>11月</c:v>
              </c:pt>
              <c:pt idx="8">
                <c:v>12月</c:v>
              </c:pt>
              <c:pt idx="9">
                <c:v>42005</c:v>
              </c:pt>
              <c:pt idx="10">
                <c:v>2月</c:v>
              </c:pt>
              <c:pt idx="11">
                <c:v>3月</c:v>
              </c:pt>
              <c:pt idx="12">
                <c:v>42095</c:v>
              </c:pt>
              <c:pt idx="13">
                <c:v>5月</c:v>
              </c:pt>
              <c:pt idx="14">
                <c:v>6月</c:v>
              </c:pt>
              <c:pt idx="15">
                <c:v>7月</c:v>
              </c:pt>
              <c:pt idx="16">
                <c:v>8月</c:v>
              </c:pt>
              <c:pt idx="17">
                <c:v>9月</c:v>
              </c:pt>
              <c:pt idx="18">
                <c:v>10月</c:v>
              </c:pt>
              <c:pt idx="19">
                <c:v>11月</c:v>
              </c:pt>
              <c:pt idx="20">
                <c:v>12月</c:v>
              </c:pt>
              <c:pt idx="21">
                <c:v>42370</c:v>
              </c:pt>
              <c:pt idx="22">
                <c:v>2月</c:v>
              </c:pt>
              <c:pt idx="23">
                <c:v>3月</c:v>
              </c:pt>
              <c:pt idx="24">
                <c:v>42461</c:v>
              </c:pt>
              <c:pt idx="25">
                <c:v>5月</c:v>
              </c:pt>
              <c:pt idx="26">
                <c:v>6月</c:v>
              </c:pt>
              <c:pt idx="27">
                <c:v>7月</c:v>
              </c:pt>
              <c:pt idx="28">
                <c:v>8月</c:v>
              </c:pt>
            </c:strLit>
          </c:cat>
          <c:val>
            <c:numLit>
              <c:formatCode>General</c:formatCode>
              <c:ptCount val="29"/>
              <c:pt idx="0">
                <c:v>0</c:v>
              </c:pt>
              <c:pt idx="1">
                <c:v>2</c:v>
              </c:pt>
              <c:pt idx="2">
                <c:v>17</c:v>
              </c:pt>
              <c:pt idx="3">
                <c:v>39</c:v>
              </c:pt>
              <c:pt idx="4">
                <c:v>63</c:v>
              </c:pt>
              <c:pt idx="5">
                <c:v>116</c:v>
              </c:pt>
              <c:pt idx="6">
                <c:v>144</c:v>
              </c:pt>
              <c:pt idx="7">
                <c:v>174</c:v>
              </c:pt>
              <c:pt idx="8">
                <c:v>259</c:v>
              </c:pt>
              <c:pt idx="9">
                <c:v>233</c:v>
              </c:pt>
              <c:pt idx="10">
                <c:v>323</c:v>
              </c:pt>
              <c:pt idx="11">
                <c:v>375</c:v>
              </c:pt>
              <c:pt idx="12">
                <c:v>415</c:v>
              </c:pt>
              <c:pt idx="13">
                <c:v>399</c:v>
              </c:pt>
              <c:pt idx="14">
                <c:v>546</c:v>
              </c:pt>
              <c:pt idx="15">
                <c:v>534</c:v>
              </c:pt>
              <c:pt idx="16">
                <c:v>450</c:v>
              </c:pt>
              <c:pt idx="17">
                <c:v>427</c:v>
              </c:pt>
              <c:pt idx="18">
                <c:v>593</c:v>
              </c:pt>
              <c:pt idx="19">
                <c:v>540</c:v>
              </c:pt>
              <c:pt idx="20">
                <c:v>543</c:v>
              </c:pt>
              <c:pt idx="21">
                <c:v>573</c:v>
              </c:pt>
              <c:pt idx="22">
                <c:v>652</c:v>
              </c:pt>
              <c:pt idx="23">
                <c:v>714</c:v>
              </c:pt>
              <c:pt idx="24">
                <c:v>556</c:v>
              </c:pt>
              <c:pt idx="25">
                <c:v>528</c:v>
              </c:pt>
              <c:pt idx="26">
                <c:v>630</c:v>
              </c:pt>
              <c:pt idx="27">
                <c:v>497</c:v>
              </c:pt>
              <c:pt idx="28">
                <c:v>483</c:v>
              </c:pt>
            </c:numLit>
          </c:val>
          <c:extLst>
            <c:ext xmlns:c16="http://schemas.microsoft.com/office/drawing/2014/chart" uri="{C3380CC4-5D6E-409C-BE32-E72D297353CC}">
              <c16:uniqueId val="{00000001-451B-488B-8944-EF1F62E5E5DA}"/>
            </c:ext>
          </c:extLst>
        </c:ser>
        <c:dLbls>
          <c:showLegendKey val="0"/>
          <c:showVal val="0"/>
          <c:showCatName val="0"/>
          <c:showSerName val="0"/>
          <c:showPercent val="0"/>
          <c:showBubbleSize val="0"/>
        </c:dLbls>
        <c:gapWidth val="150"/>
        <c:axId val="406815576"/>
        <c:axId val="406815968"/>
      </c:barChart>
      <c:catAx>
        <c:axId val="406815576"/>
        <c:scaling>
          <c:orientation val="minMax"/>
        </c:scaling>
        <c:delete val="0"/>
        <c:axPos val="b"/>
        <c:numFmt formatCode="General" sourceLinked="1"/>
        <c:majorTickMark val="out"/>
        <c:minorTickMark val="none"/>
        <c:tickLblPos val="nextTo"/>
        <c:crossAx val="406815968"/>
        <c:crosses val="autoZero"/>
        <c:auto val="1"/>
        <c:lblAlgn val="ctr"/>
        <c:lblOffset val="100"/>
        <c:noMultiLvlLbl val="0"/>
      </c:catAx>
      <c:valAx>
        <c:axId val="406815968"/>
        <c:scaling>
          <c:orientation val="minMax"/>
        </c:scaling>
        <c:delete val="0"/>
        <c:axPos val="l"/>
        <c:majorGridlines/>
        <c:numFmt formatCode="General" sourceLinked="1"/>
        <c:majorTickMark val="out"/>
        <c:minorTickMark val="none"/>
        <c:tickLblPos val="nextTo"/>
        <c:crossAx val="406815576"/>
        <c:crosses val="autoZero"/>
        <c:crossBetween val="between"/>
      </c:valAx>
    </c:plotArea>
    <c:legend>
      <c:legendPos val="r"/>
      <c:layout>
        <c:manualLayout>
          <c:xMode val="edge"/>
          <c:yMode val="edge"/>
          <c:x val="0.84244585409083483"/>
          <c:y val="0.85583881119926308"/>
          <c:w val="0.13291415949487068"/>
          <c:h val="0.12150267723009259"/>
        </c:manualLayout>
      </c:layout>
      <c:overlay val="0"/>
    </c:legend>
    <c:plotVisOnly val="1"/>
    <c:dispBlanksAs val="gap"/>
    <c:showDLblsOverMax val="0"/>
  </c:chart>
  <c:printSettings>
    <c:headerFooter/>
    <c:pageMargins b="0.75" l="0.7" r="0.7" t="0.75" header="0.3" footer="0.3"/>
    <c:pageSetup orientation="portrait"/>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34</xdr:col>
      <xdr:colOff>10584</xdr:colOff>
      <xdr:row>108</xdr:row>
      <xdr:rowOff>0</xdr:rowOff>
    </xdr:from>
    <xdr:to>
      <xdr:col>34</xdr:col>
      <xdr:colOff>21166</xdr:colOff>
      <xdr:row>109</xdr:row>
      <xdr:rowOff>52917</xdr:rowOff>
    </xdr:to>
    <xdr:cxnSp macro="">
      <xdr:nvCxnSpPr>
        <xdr:cNvPr id="2" name="直線矢印コネクタ 1">
          <a:extLst>
            <a:ext uri="{FF2B5EF4-FFF2-40B4-BE49-F238E27FC236}">
              <a16:creationId xmlns:a16="http://schemas.microsoft.com/office/drawing/2014/main" id="{CA99A6E1-1028-42E1-80F4-8379394DFC54}"/>
            </a:ext>
          </a:extLst>
        </xdr:cNvPr>
        <xdr:cNvCxnSpPr/>
      </xdr:nvCxnSpPr>
      <xdr:spPr>
        <a:xfrm>
          <a:off x="7611534" y="47739300"/>
          <a:ext cx="10582" cy="233891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158750</xdr:colOff>
      <xdr:row>107</xdr:row>
      <xdr:rowOff>0</xdr:rowOff>
    </xdr:from>
    <xdr:to>
      <xdr:col>43</xdr:col>
      <xdr:colOff>63500</xdr:colOff>
      <xdr:row>108</xdr:row>
      <xdr:rowOff>24380</xdr:rowOff>
    </xdr:to>
    <xdr:sp macro="" textlink="">
      <xdr:nvSpPr>
        <xdr:cNvPr id="3" name="テキスト ボックス 2">
          <a:extLst>
            <a:ext uri="{FF2B5EF4-FFF2-40B4-BE49-F238E27FC236}">
              <a16:creationId xmlns:a16="http://schemas.microsoft.com/office/drawing/2014/main" id="{B3011ECE-A841-4E37-B103-A30CE1B6F3A4}"/>
            </a:ext>
          </a:extLst>
        </xdr:cNvPr>
        <xdr:cNvSpPr txBox="1"/>
      </xdr:nvSpPr>
      <xdr:spPr>
        <a:xfrm>
          <a:off x="5254625" y="46786800"/>
          <a:ext cx="4505325" cy="9768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twoCellAnchor>
    <xdr:from>
      <xdr:col>26</xdr:col>
      <xdr:colOff>0</xdr:colOff>
      <xdr:row>109</xdr:row>
      <xdr:rowOff>10583</xdr:rowOff>
    </xdr:from>
    <xdr:to>
      <xdr:col>49</xdr:col>
      <xdr:colOff>143716</xdr:colOff>
      <xdr:row>114</xdr:row>
      <xdr:rowOff>644453</xdr:rowOff>
    </xdr:to>
    <xdr:sp macro="" textlink="">
      <xdr:nvSpPr>
        <xdr:cNvPr id="4" name="テキスト ボックス 3">
          <a:extLst>
            <a:ext uri="{FF2B5EF4-FFF2-40B4-BE49-F238E27FC236}">
              <a16:creationId xmlns:a16="http://schemas.microsoft.com/office/drawing/2014/main" id="{527D1BAD-0B51-489C-A30A-A01C57BBD99F}"/>
            </a:ext>
          </a:extLst>
        </xdr:cNvPr>
        <xdr:cNvSpPr txBox="1"/>
      </xdr:nvSpPr>
      <xdr:spPr>
        <a:xfrm>
          <a:off x="5695950" y="50035883"/>
          <a:ext cx="5630116" cy="52058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endParaRPr kumimoji="1" lang="en-US" altLang="ja-JP" sz="2000"/>
        </a:p>
        <a:p>
          <a:pPr algn="ctr">
            <a:lnSpc>
              <a:spcPts val="1500"/>
            </a:lnSpc>
          </a:pPr>
          <a:r>
            <a:rPr kumimoji="1" lang="en-US" altLang="ja-JP" sz="2000"/>
            <a:t>A</a:t>
          </a:r>
          <a:r>
            <a:rPr kumimoji="1" lang="ja-JP" altLang="en-US" sz="2000"/>
            <a:t>．一般財団法人</a:t>
          </a:r>
          <a:endParaRPr kumimoji="1" lang="en-US" altLang="ja-JP" sz="2000"/>
        </a:p>
        <a:p>
          <a:pPr algn="ctr">
            <a:lnSpc>
              <a:spcPts val="1500"/>
            </a:lnSpc>
          </a:pPr>
          <a:endParaRPr kumimoji="1" lang="en-US" altLang="ja-JP" sz="2000"/>
        </a:p>
        <a:p>
          <a:pPr algn="ctr">
            <a:lnSpc>
              <a:spcPts val="1500"/>
            </a:lnSpc>
          </a:pPr>
          <a:r>
            <a:rPr kumimoji="1" lang="ja-JP" altLang="en-US" sz="2000"/>
            <a:t>　住宅金融普及協会</a:t>
          </a:r>
          <a:endParaRPr kumimoji="1" lang="en-US" altLang="ja-JP" sz="2000"/>
        </a:p>
        <a:p>
          <a:pPr algn="ctr">
            <a:lnSpc>
              <a:spcPts val="1500"/>
            </a:lnSpc>
          </a:pPr>
          <a:endParaRPr kumimoji="1" lang="en-US" altLang="ja-JP" sz="1800"/>
        </a:p>
        <a:p>
          <a:pPr algn="ctr"/>
          <a:r>
            <a:rPr kumimoji="1" lang="ja-JP" altLang="en-US" sz="1800"/>
            <a:t>被災者住宅再建支援対策給付基金</a:t>
          </a:r>
          <a:r>
            <a:rPr kumimoji="1" lang="ja-JP" altLang="en-US" sz="1600"/>
            <a:t>　</a:t>
          </a:r>
          <a:endParaRPr kumimoji="1" lang="en-US" altLang="ja-JP" sz="1600"/>
        </a:p>
        <a:p>
          <a:pPr algn="ctr"/>
          <a:r>
            <a:rPr kumimoji="1" lang="en-US" altLang="ja-JP" sz="1800"/>
            <a:t>【</a:t>
          </a:r>
          <a:r>
            <a:rPr kumimoji="1" lang="ja-JP" altLang="en-US" sz="1800"/>
            <a:t>前年度基金残高</a:t>
          </a:r>
          <a:r>
            <a:rPr kumimoji="1" lang="en-US" altLang="ja-JP" sz="1800"/>
            <a:t>】9</a:t>
          </a:r>
          <a:r>
            <a:rPr kumimoji="1" lang="en-US" altLang="ja-JP" sz="1800">
              <a:solidFill>
                <a:sysClr val="windowText" lastClr="000000"/>
              </a:solidFill>
            </a:rPr>
            <a:t>,898</a:t>
          </a:r>
          <a:r>
            <a:rPr kumimoji="1" lang="ja-JP" altLang="en-US" sz="1800">
              <a:solidFill>
                <a:sysClr val="windowText" lastClr="000000"/>
              </a:solidFill>
            </a:rPr>
            <a:t>百万円</a:t>
          </a:r>
          <a:endParaRPr kumimoji="1" lang="en-US" altLang="ja-JP" sz="1600">
            <a:solidFill>
              <a:sysClr val="windowText" lastClr="000000"/>
            </a:solidFill>
          </a:endParaRPr>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800">
            <a:solidFill>
              <a:schemeClr val="dk1"/>
            </a:solidFill>
            <a:effectLst/>
            <a:latin typeface="+mn-lt"/>
            <a:ea typeface="+mn-ea"/>
            <a:cs typeface="+mn-cs"/>
          </a:endParaRPr>
        </a:p>
        <a:p>
          <a:pPr algn="ctr"/>
          <a:r>
            <a:rPr kumimoji="1" lang="en-US" altLang="ja-JP"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今年度基金残高</a:t>
          </a:r>
          <a:r>
            <a:rPr kumimoji="1" lang="en-US" altLang="ja-JP" sz="1800">
              <a:solidFill>
                <a:sysClr val="windowText" lastClr="000000"/>
              </a:solidFill>
              <a:effectLst/>
              <a:latin typeface="+mn-lt"/>
              <a:ea typeface="+mn-ea"/>
              <a:cs typeface="+mn-cs"/>
            </a:rPr>
            <a:t>】7,913</a:t>
          </a:r>
          <a:r>
            <a:rPr kumimoji="1" lang="ja-JP" altLang="ja-JP" sz="1800">
              <a:solidFill>
                <a:sysClr val="windowText" lastClr="000000"/>
              </a:solidFill>
              <a:effectLst/>
              <a:latin typeface="+mn-lt"/>
              <a:ea typeface="+mn-ea"/>
              <a:cs typeface="+mn-cs"/>
            </a:rPr>
            <a:t>百万円</a:t>
          </a:r>
          <a:endParaRPr kumimoji="1" lang="en-US" altLang="ja-JP" sz="2800">
            <a:solidFill>
              <a:sysClr val="windowText" lastClr="000000"/>
            </a:solidFill>
          </a:endParaRPr>
        </a:p>
      </xdr:txBody>
    </xdr:sp>
    <xdr:clientData/>
  </xdr:twoCellAnchor>
  <xdr:twoCellAnchor>
    <xdr:from>
      <xdr:col>34</xdr:col>
      <xdr:colOff>108160</xdr:colOff>
      <xdr:row>108</xdr:row>
      <xdr:rowOff>62769</xdr:rowOff>
    </xdr:from>
    <xdr:to>
      <xdr:col>46</xdr:col>
      <xdr:colOff>166139</xdr:colOff>
      <xdr:row>108</xdr:row>
      <xdr:rowOff>2050677</xdr:rowOff>
    </xdr:to>
    <xdr:sp macro="" textlink="">
      <xdr:nvSpPr>
        <xdr:cNvPr id="5" name="テキスト ボックス 4">
          <a:extLst>
            <a:ext uri="{FF2B5EF4-FFF2-40B4-BE49-F238E27FC236}">
              <a16:creationId xmlns:a16="http://schemas.microsoft.com/office/drawing/2014/main" id="{9A82DF53-4501-4A8E-AAAA-8820F639AE2C}"/>
            </a:ext>
          </a:extLst>
        </xdr:cNvPr>
        <xdr:cNvSpPr txBox="1"/>
      </xdr:nvSpPr>
      <xdr:spPr>
        <a:xfrm>
          <a:off x="7709110" y="47802069"/>
          <a:ext cx="2896429" cy="1987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a:p>
          <a:pPr algn="ctr"/>
          <a:r>
            <a:rPr kumimoji="1" lang="ja-JP" altLang="en-US" sz="1600">
              <a:solidFill>
                <a:sysClr val="windowText" lastClr="000000"/>
              </a:solidFill>
            </a:rPr>
            <a:t>令和</a:t>
          </a:r>
          <a:r>
            <a:rPr kumimoji="1" lang="en-US" altLang="ja-JP" sz="1600">
              <a:solidFill>
                <a:sysClr val="windowText" lastClr="000000"/>
              </a:solidFill>
            </a:rPr>
            <a:t>2</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令和元年度</a:t>
          </a:r>
          <a:r>
            <a:rPr kumimoji="1" lang="en-US" altLang="ja-JP" sz="1600">
              <a:solidFill>
                <a:sysClr val="windowText" lastClr="000000"/>
              </a:solidFill>
            </a:rPr>
            <a:t>:5,000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30</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25</a:t>
          </a:r>
          <a:r>
            <a:rPr kumimoji="1" lang="ja-JP" altLang="en-US" sz="1600">
              <a:solidFill>
                <a:sysClr val="windowText" lastClr="000000"/>
              </a:solidFill>
            </a:rPr>
            <a:t>年度</a:t>
          </a:r>
          <a:r>
            <a:rPr kumimoji="1" lang="en-US" altLang="ja-JP" sz="1600">
              <a:solidFill>
                <a:sysClr val="windowText" lastClr="000000"/>
              </a:solidFill>
            </a:rPr>
            <a:t>:25,000</a:t>
          </a:r>
          <a:r>
            <a:rPr kumimoji="1" lang="ja-JP" altLang="en-US" sz="1400">
              <a:solidFill>
                <a:sysClr val="windowText" lastClr="000000"/>
              </a:solidFill>
            </a:rPr>
            <a:t>百万円</a:t>
          </a:r>
          <a:r>
            <a:rPr kumimoji="1" lang="ja-JP" altLang="en-US" sz="1600">
              <a:solidFill>
                <a:sysClr val="windowText" lastClr="000000"/>
              </a:solidFill>
            </a:rPr>
            <a:t>）</a:t>
          </a:r>
          <a:endParaRPr kumimoji="1" lang="en-US" altLang="ja-JP" sz="16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27</xdr:col>
      <xdr:colOff>84667</xdr:colOff>
      <xdr:row>110</xdr:row>
      <xdr:rowOff>819978</xdr:rowOff>
    </xdr:from>
    <xdr:to>
      <xdr:col>49</xdr:col>
      <xdr:colOff>30354</xdr:colOff>
      <xdr:row>113</xdr:row>
      <xdr:rowOff>200202</xdr:rowOff>
    </xdr:to>
    <xdr:sp macro="" textlink="">
      <xdr:nvSpPr>
        <xdr:cNvPr id="6" name="正方形/長方形 5">
          <a:extLst>
            <a:ext uri="{FF2B5EF4-FFF2-40B4-BE49-F238E27FC236}">
              <a16:creationId xmlns:a16="http://schemas.microsoft.com/office/drawing/2014/main" id="{190E3D53-8943-4C6C-BC10-8E7073BD551B}"/>
            </a:ext>
          </a:extLst>
        </xdr:cNvPr>
        <xdr:cNvSpPr/>
      </xdr:nvSpPr>
      <xdr:spPr>
        <a:xfrm>
          <a:off x="5980642" y="51769203"/>
          <a:ext cx="5232062" cy="19805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148167</xdr:colOff>
      <xdr:row>111</xdr:row>
      <xdr:rowOff>10584</xdr:rowOff>
    </xdr:from>
    <xdr:to>
      <xdr:col>41</xdr:col>
      <xdr:colOff>157435</xdr:colOff>
      <xdr:row>113</xdr:row>
      <xdr:rowOff>470605</xdr:rowOff>
    </xdr:to>
    <xdr:sp macro="" textlink="">
      <xdr:nvSpPr>
        <xdr:cNvPr id="7" name="テキスト ボックス 6">
          <a:extLst>
            <a:ext uri="{FF2B5EF4-FFF2-40B4-BE49-F238E27FC236}">
              <a16:creationId xmlns:a16="http://schemas.microsoft.com/office/drawing/2014/main" id="{E68D3719-FEB8-45D2-AC0B-05D2E90CDCC2}"/>
            </a:ext>
          </a:extLst>
        </xdr:cNvPr>
        <xdr:cNvSpPr txBox="1"/>
      </xdr:nvSpPr>
      <xdr:spPr>
        <a:xfrm>
          <a:off x="6044142" y="51883734"/>
          <a:ext cx="3409693" cy="2136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9,898</a:t>
          </a: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ja-JP" altLang="en-US" sz="1600">
              <a:solidFill>
                <a:sysClr val="windowText" lastClr="000000"/>
              </a:solidFill>
            </a:rPr>
            <a:t>：</a:t>
          </a:r>
          <a:r>
            <a:rPr kumimoji="1" lang="en-US" altLang="ja-JP" sz="1600">
              <a:solidFill>
                <a:sysClr val="windowText" lastClr="000000"/>
              </a:solidFill>
            </a:rPr>
            <a:t>9,898</a:t>
          </a:r>
          <a:endParaRPr kumimoji="1" lang="ja-JP" altLang="en-US" sz="1600">
            <a:solidFill>
              <a:sysClr val="windowText" lastClr="000000"/>
            </a:solidFill>
          </a:endParaRPr>
        </a:p>
      </xdr:txBody>
    </xdr:sp>
    <xdr:clientData/>
  </xdr:twoCellAnchor>
  <xdr:twoCellAnchor>
    <xdr:from>
      <xdr:col>39</xdr:col>
      <xdr:colOff>74083</xdr:colOff>
      <xdr:row>111</xdr:row>
      <xdr:rowOff>1</xdr:rowOff>
    </xdr:from>
    <xdr:to>
      <xdr:col>51</xdr:col>
      <xdr:colOff>157475</xdr:colOff>
      <xdr:row>113</xdr:row>
      <xdr:rowOff>507524</xdr:rowOff>
    </xdr:to>
    <xdr:sp macro="" textlink="">
      <xdr:nvSpPr>
        <xdr:cNvPr id="8" name="テキスト ボックス 7">
          <a:extLst>
            <a:ext uri="{FF2B5EF4-FFF2-40B4-BE49-F238E27FC236}">
              <a16:creationId xmlns:a16="http://schemas.microsoft.com/office/drawing/2014/main" id="{A6C48485-EBD6-45E7-925A-82D821B0EA32}"/>
            </a:ext>
          </a:extLst>
        </xdr:cNvPr>
        <xdr:cNvSpPr txBox="1"/>
      </xdr:nvSpPr>
      <xdr:spPr>
        <a:xfrm>
          <a:off x="8760883" y="51873151"/>
          <a:ext cx="2978992" cy="218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     ：</a:t>
          </a:r>
          <a:r>
            <a:rPr kumimoji="1" lang="en-US" altLang="ja-JP" sz="1600">
              <a:solidFill>
                <a:sysClr val="windowText" lastClr="000000"/>
              </a:solidFill>
            </a:rPr>
            <a:t>1,495</a:t>
          </a:r>
        </a:p>
        <a:p>
          <a:pPr algn="l"/>
          <a:r>
            <a:rPr kumimoji="1" lang="ja-JP" altLang="en-US" sz="1600">
              <a:solidFill>
                <a:sysClr val="windowText" lastClr="000000"/>
              </a:solidFill>
            </a:rPr>
            <a:t>管理費     ：　</a:t>
          </a:r>
          <a:r>
            <a:rPr kumimoji="1" lang="en-US" altLang="ja-JP" sz="1600">
              <a:solidFill>
                <a:sysClr val="windowText" lastClr="000000"/>
              </a:solidFill>
            </a:rPr>
            <a:t>490</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1,985</a:t>
          </a:r>
        </a:p>
      </xdr:txBody>
    </xdr:sp>
    <xdr:clientData/>
  </xdr:twoCellAnchor>
  <xdr:twoCellAnchor>
    <xdr:from>
      <xdr:col>28</xdr:col>
      <xdr:colOff>169334</xdr:colOff>
      <xdr:row>114</xdr:row>
      <xdr:rowOff>836083</xdr:rowOff>
    </xdr:from>
    <xdr:to>
      <xdr:col>45</xdr:col>
      <xdr:colOff>239724</xdr:colOff>
      <xdr:row>115</xdr:row>
      <xdr:rowOff>325517</xdr:rowOff>
    </xdr:to>
    <xdr:sp macro="" textlink="">
      <xdr:nvSpPr>
        <xdr:cNvPr id="9" name="大かっこ 8">
          <a:extLst>
            <a:ext uri="{FF2B5EF4-FFF2-40B4-BE49-F238E27FC236}">
              <a16:creationId xmlns:a16="http://schemas.microsoft.com/office/drawing/2014/main" id="{074DE7AC-2E19-4D8E-A42C-E5D8396A578F}"/>
            </a:ext>
          </a:extLst>
        </xdr:cNvPr>
        <xdr:cNvSpPr/>
      </xdr:nvSpPr>
      <xdr:spPr>
        <a:xfrm>
          <a:off x="6351059" y="55433383"/>
          <a:ext cx="3985165" cy="537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158749</xdr:colOff>
      <xdr:row>114</xdr:row>
      <xdr:rowOff>857250</xdr:rowOff>
    </xdr:from>
    <xdr:to>
      <xdr:col>45</xdr:col>
      <xdr:colOff>118308</xdr:colOff>
      <xdr:row>115</xdr:row>
      <xdr:rowOff>912591</xdr:rowOff>
    </xdr:to>
    <xdr:sp macro="" textlink="">
      <xdr:nvSpPr>
        <xdr:cNvPr id="10" name="テキスト ボックス 9">
          <a:extLst>
            <a:ext uri="{FF2B5EF4-FFF2-40B4-BE49-F238E27FC236}">
              <a16:creationId xmlns:a16="http://schemas.microsoft.com/office/drawing/2014/main" id="{C6348245-42B9-426B-B79B-42817DBD351E}"/>
            </a:ext>
          </a:extLst>
        </xdr:cNvPr>
        <xdr:cNvSpPr txBox="1"/>
      </xdr:nvSpPr>
      <xdr:spPr>
        <a:xfrm>
          <a:off x="6626224" y="55454550"/>
          <a:ext cx="3588584" cy="1103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800"/>
            <a:t>基金の造成、管理給付事務局の指導・監督　等</a:t>
          </a:r>
        </a:p>
      </xdr:txBody>
    </xdr:sp>
    <xdr:clientData/>
  </xdr:twoCellAnchor>
  <xdr:twoCellAnchor>
    <xdr:from>
      <xdr:col>6</xdr:col>
      <xdr:colOff>148166</xdr:colOff>
      <xdr:row>109</xdr:row>
      <xdr:rowOff>10584</xdr:rowOff>
    </xdr:from>
    <xdr:to>
      <xdr:col>19</xdr:col>
      <xdr:colOff>36490</xdr:colOff>
      <xdr:row>111</xdr:row>
      <xdr:rowOff>69135</xdr:rowOff>
    </xdr:to>
    <xdr:sp macro="" textlink="">
      <xdr:nvSpPr>
        <xdr:cNvPr id="11" name="テキスト ボックス 10">
          <a:extLst>
            <a:ext uri="{FF2B5EF4-FFF2-40B4-BE49-F238E27FC236}">
              <a16:creationId xmlns:a16="http://schemas.microsoft.com/office/drawing/2014/main" id="{F7960593-51F5-4A10-81BA-162AE9A965BB}"/>
            </a:ext>
          </a:extLst>
        </xdr:cNvPr>
        <xdr:cNvSpPr txBox="1"/>
      </xdr:nvSpPr>
      <xdr:spPr>
        <a:xfrm>
          <a:off x="1348316" y="50035884"/>
          <a:ext cx="2850599" cy="19064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Ｂ．給付事務</a:t>
          </a:r>
          <a:endParaRPr kumimoji="1" lang="en-US" altLang="ja-JP" sz="2000"/>
        </a:p>
        <a:p>
          <a:pPr algn="ctr">
            <a:lnSpc>
              <a:spcPts val="2500"/>
            </a:lnSpc>
          </a:pPr>
          <a:r>
            <a:rPr kumimoji="1" lang="ja-JP" altLang="en-US" sz="2000"/>
            <a:t>実施団体　　　　</a:t>
          </a:r>
          <a:endParaRPr kumimoji="1" lang="en-US" altLang="ja-JP" sz="2000"/>
        </a:p>
        <a:p>
          <a:pPr algn="ctr">
            <a:lnSpc>
              <a:spcPts val="2500"/>
            </a:lnSpc>
          </a:pPr>
          <a:r>
            <a:rPr kumimoji="1" lang="ja-JP" altLang="en-US" sz="2000"/>
            <a:t>　　　（株式会社電通）</a:t>
          </a:r>
          <a:endParaRPr kumimoji="1" lang="en-US" altLang="ja-JP" sz="2000"/>
        </a:p>
        <a:p>
          <a:pPr algn="ctr">
            <a:lnSpc>
              <a:spcPts val="2500"/>
            </a:lnSpc>
          </a:pPr>
          <a:r>
            <a:rPr kumimoji="1" lang="en-US" altLang="ja-JP" sz="2000">
              <a:solidFill>
                <a:sysClr val="windowText" lastClr="000000"/>
              </a:solidFill>
            </a:rPr>
            <a:t>1,962</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156880</xdr:colOff>
      <xdr:row>109</xdr:row>
      <xdr:rowOff>407964</xdr:rowOff>
    </xdr:from>
    <xdr:to>
      <xdr:col>25</xdr:col>
      <xdr:colOff>67231</xdr:colOff>
      <xdr:row>111</xdr:row>
      <xdr:rowOff>488</xdr:rowOff>
    </xdr:to>
    <xdr:grpSp>
      <xdr:nvGrpSpPr>
        <xdr:cNvPr id="12" name="グループ化 11">
          <a:extLst>
            <a:ext uri="{FF2B5EF4-FFF2-40B4-BE49-F238E27FC236}">
              <a16:creationId xmlns:a16="http://schemas.microsoft.com/office/drawing/2014/main" id="{C2EA9552-33E2-45EA-9D53-9197E3C1FC57}"/>
            </a:ext>
          </a:extLst>
        </xdr:cNvPr>
        <xdr:cNvGrpSpPr/>
      </xdr:nvGrpSpPr>
      <xdr:grpSpPr>
        <a:xfrm>
          <a:off x="4427255" y="50287214"/>
          <a:ext cx="1275601" cy="1434024"/>
          <a:chOff x="4454652" y="49695455"/>
          <a:chExt cx="1309020" cy="1761775"/>
        </a:xfrm>
      </xdr:grpSpPr>
      <xdr:cxnSp macro="">
        <xdr:nvCxnSpPr>
          <xdr:cNvPr id="13" name="直線矢印コネクタ 12">
            <a:extLst>
              <a:ext uri="{FF2B5EF4-FFF2-40B4-BE49-F238E27FC236}">
                <a16:creationId xmlns:a16="http://schemas.microsoft.com/office/drawing/2014/main" id="{FB6ABE78-C513-4B13-9EE5-CA2FC097A530}"/>
              </a:ext>
            </a:extLst>
          </xdr:cNvPr>
          <xdr:cNvCxnSpPr/>
        </xdr:nvCxnSpPr>
        <xdr:spPr>
          <a:xfrm>
            <a:off x="4507445" y="49695455"/>
            <a:ext cx="117689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1EA84CD7-6C99-4AD0-AA58-00A917AA568E}"/>
              </a:ext>
            </a:extLst>
          </xdr:cNvPr>
          <xdr:cNvSpPr txBox="1"/>
        </xdr:nvSpPr>
        <xdr:spPr>
          <a:xfrm>
            <a:off x="4531256" y="49888578"/>
            <a:ext cx="1232416" cy="967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t>給付費用及び事務費用の請求</a:t>
            </a:r>
          </a:p>
        </xdr:txBody>
      </xdr:sp>
      <xdr:sp macro="" textlink="">
        <xdr:nvSpPr>
          <xdr:cNvPr id="15" name="大かっこ 14">
            <a:extLst>
              <a:ext uri="{FF2B5EF4-FFF2-40B4-BE49-F238E27FC236}">
                <a16:creationId xmlns:a16="http://schemas.microsoft.com/office/drawing/2014/main" id="{9C02EDD1-0386-4181-A444-7FBC102BC7A9}"/>
              </a:ext>
            </a:extLst>
          </xdr:cNvPr>
          <xdr:cNvSpPr/>
        </xdr:nvSpPr>
        <xdr:spPr>
          <a:xfrm>
            <a:off x="4638616" y="51061945"/>
            <a:ext cx="841596" cy="391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6" name="大かっこ 15">
            <a:extLst>
              <a:ext uri="{FF2B5EF4-FFF2-40B4-BE49-F238E27FC236}">
                <a16:creationId xmlns:a16="http://schemas.microsoft.com/office/drawing/2014/main" id="{F247CDCA-9CF5-4531-9111-E8205BD22C46}"/>
              </a:ext>
            </a:extLst>
          </xdr:cNvPr>
          <xdr:cNvSpPr/>
        </xdr:nvSpPr>
        <xdr:spPr>
          <a:xfrm>
            <a:off x="4454652" y="49826127"/>
            <a:ext cx="1285646" cy="902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7" name="テキスト ボックス 16">
            <a:extLst>
              <a:ext uri="{FF2B5EF4-FFF2-40B4-BE49-F238E27FC236}">
                <a16:creationId xmlns:a16="http://schemas.microsoft.com/office/drawing/2014/main" id="{5AEF260C-8790-4D66-A2E8-164F6D94117E}"/>
              </a:ext>
            </a:extLst>
          </xdr:cNvPr>
          <xdr:cNvSpPr txBox="1"/>
        </xdr:nvSpPr>
        <xdr:spPr>
          <a:xfrm>
            <a:off x="4733273" y="51102002"/>
            <a:ext cx="928361" cy="35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t>支払</a:t>
            </a:r>
          </a:p>
        </xdr:txBody>
      </xdr:sp>
      <xdr:cxnSp macro="">
        <xdr:nvCxnSpPr>
          <xdr:cNvPr id="18" name="直線矢印コネクタ 17">
            <a:extLst>
              <a:ext uri="{FF2B5EF4-FFF2-40B4-BE49-F238E27FC236}">
                <a16:creationId xmlns:a16="http://schemas.microsoft.com/office/drawing/2014/main" id="{3B25AD97-B385-478E-A71B-972699323078}"/>
              </a:ext>
            </a:extLst>
          </xdr:cNvPr>
          <xdr:cNvCxnSpPr/>
        </xdr:nvCxnSpPr>
        <xdr:spPr>
          <a:xfrm flipH="1">
            <a:off x="4464758" y="50994474"/>
            <a:ext cx="121305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31750</xdr:colOff>
      <xdr:row>111</xdr:row>
      <xdr:rowOff>169333</xdr:rowOff>
    </xdr:from>
    <xdr:to>
      <xdr:col>22</xdr:col>
      <xdr:colOff>154375</xdr:colOff>
      <xdr:row>116</xdr:row>
      <xdr:rowOff>2625</xdr:rowOff>
    </xdr:to>
    <xdr:grpSp>
      <xdr:nvGrpSpPr>
        <xdr:cNvPr id="19" name="グループ化 18">
          <a:extLst>
            <a:ext uri="{FF2B5EF4-FFF2-40B4-BE49-F238E27FC236}">
              <a16:creationId xmlns:a16="http://schemas.microsoft.com/office/drawing/2014/main" id="{B58CE9B5-DB19-4C6F-A684-427125DA36E5}"/>
            </a:ext>
          </a:extLst>
        </xdr:cNvPr>
        <xdr:cNvGrpSpPr/>
      </xdr:nvGrpSpPr>
      <xdr:grpSpPr>
        <a:xfrm>
          <a:off x="1063625" y="51890083"/>
          <a:ext cx="4043750" cy="4659292"/>
          <a:chOff x="1243729" y="51496427"/>
          <a:chExt cx="3742125" cy="4058159"/>
        </a:xfrm>
      </xdr:grpSpPr>
      <xdr:cxnSp macro="">
        <xdr:nvCxnSpPr>
          <xdr:cNvPr id="20" name="直線矢印コネクタ 19">
            <a:extLst>
              <a:ext uri="{FF2B5EF4-FFF2-40B4-BE49-F238E27FC236}">
                <a16:creationId xmlns:a16="http://schemas.microsoft.com/office/drawing/2014/main" id="{71C32A7E-8E10-47DE-8A5F-41FB27BDAEF9}"/>
              </a:ext>
            </a:extLst>
          </xdr:cNvPr>
          <xdr:cNvCxnSpPr/>
        </xdr:nvCxnSpPr>
        <xdr:spPr>
          <a:xfrm flipH="1">
            <a:off x="3066628" y="52217047"/>
            <a:ext cx="5712" cy="1026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56763673-96EA-4B48-93C7-A92CFF46E839}"/>
              </a:ext>
            </a:extLst>
          </xdr:cNvPr>
          <xdr:cNvSpPr txBox="1"/>
        </xdr:nvSpPr>
        <xdr:spPr>
          <a:xfrm>
            <a:off x="3092163" y="52391714"/>
            <a:ext cx="1893691" cy="891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給付</a:t>
            </a:r>
            <a:r>
              <a:rPr kumimoji="1" lang="en-US" altLang="ja-JP" sz="1600">
                <a:solidFill>
                  <a:sysClr val="windowText" lastClr="000000"/>
                </a:solidFill>
              </a:rPr>
              <a:t>】</a:t>
            </a:r>
          </a:p>
          <a:p>
            <a:r>
              <a:rPr kumimoji="1" lang="en-US" altLang="ja-JP" sz="1600">
                <a:solidFill>
                  <a:sysClr val="windowText" lastClr="000000"/>
                </a:solidFill>
              </a:rPr>
              <a:t>1.5</a:t>
            </a:r>
            <a:r>
              <a:rPr kumimoji="1" lang="ja-JP" altLang="en-US" sz="1600">
                <a:solidFill>
                  <a:sysClr val="windowText" lastClr="000000"/>
                </a:solidFill>
              </a:rPr>
              <a:t>百万円（最大）</a:t>
            </a:r>
            <a:endParaRPr kumimoji="1" lang="en-US" altLang="ja-JP" sz="1600">
              <a:solidFill>
                <a:sysClr val="windowText" lastClr="000000"/>
              </a:solidFill>
            </a:endParaRPr>
          </a:p>
          <a:p>
            <a:endParaRPr kumimoji="1" lang="en-US" altLang="ja-JP" sz="1600"/>
          </a:p>
          <a:p>
            <a:endParaRPr kumimoji="1" lang="en-US" altLang="ja-JP" sz="1600"/>
          </a:p>
          <a:p>
            <a:endParaRPr kumimoji="1" lang="ja-JP" altLang="en-US" sz="1600"/>
          </a:p>
        </xdr:txBody>
      </xdr:sp>
      <xdr:sp macro="" textlink="">
        <xdr:nvSpPr>
          <xdr:cNvPr id="22" name="テキスト ボックス 21">
            <a:extLst>
              <a:ext uri="{FF2B5EF4-FFF2-40B4-BE49-F238E27FC236}">
                <a16:creationId xmlns:a16="http://schemas.microsoft.com/office/drawing/2014/main" id="{7C197D8B-44E0-468F-A398-D84B8F0F665E}"/>
              </a:ext>
            </a:extLst>
          </xdr:cNvPr>
          <xdr:cNvSpPr txBox="1"/>
        </xdr:nvSpPr>
        <xdr:spPr>
          <a:xfrm>
            <a:off x="1243729" y="52440208"/>
            <a:ext cx="1867869" cy="3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600"/>
              <a:t>【</a:t>
            </a:r>
            <a:r>
              <a:rPr kumimoji="1" lang="ja-JP" altLang="en-US" sz="1600"/>
              <a:t>給付申請</a:t>
            </a:r>
            <a:r>
              <a:rPr kumimoji="1" lang="en-US" altLang="ja-JP" sz="1600"/>
              <a:t>】</a:t>
            </a:r>
          </a:p>
          <a:p>
            <a:endParaRPr kumimoji="1" lang="ja-JP" altLang="en-US" sz="1100"/>
          </a:p>
        </xdr:txBody>
      </xdr:sp>
      <xdr:sp macro="" textlink="">
        <xdr:nvSpPr>
          <xdr:cNvPr id="23" name="テキスト ボックス 22">
            <a:extLst>
              <a:ext uri="{FF2B5EF4-FFF2-40B4-BE49-F238E27FC236}">
                <a16:creationId xmlns:a16="http://schemas.microsoft.com/office/drawing/2014/main" id="{186A6BDB-DECA-4C00-B405-24A438872949}"/>
              </a:ext>
            </a:extLst>
          </xdr:cNvPr>
          <xdr:cNvSpPr txBox="1"/>
        </xdr:nvSpPr>
        <xdr:spPr>
          <a:xfrm>
            <a:off x="1617914" y="53404325"/>
            <a:ext cx="3066154" cy="12726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Ｃ．個人ｃほか</a:t>
            </a:r>
            <a:r>
              <a:rPr kumimoji="1" lang="ja-JP" altLang="en-US" sz="1800">
                <a:solidFill>
                  <a:sysClr val="windowText" lastClr="000000"/>
                </a:solidFill>
              </a:rPr>
              <a:t>（</a:t>
            </a:r>
            <a:r>
              <a:rPr kumimoji="1" lang="en-US" altLang="ja-JP" sz="1800" b="0">
                <a:solidFill>
                  <a:sysClr val="windowText" lastClr="000000"/>
                </a:solidFill>
              </a:rPr>
              <a:t>1,710</a:t>
            </a:r>
            <a:r>
              <a:rPr kumimoji="1" lang="ja-JP" altLang="en-US" sz="1800" b="0">
                <a:solidFill>
                  <a:sysClr val="windowText" lastClr="000000"/>
                </a:solidFill>
              </a:rPr>
              <a:t>件）</a:t>
            </a:r>
            <a:endParaRPr kumimoji="1" lang="en-US" altLang="ja-JP" sz="1600" strike="sngStrike" baseline="0">
              <a:solidFill>
                <a:sysClr val="windowText" lastClr="000000"/>
              </a:solidFill>
            </a:endParaRPr>
          </a:p>
          <a:p>
            <a:pPr algn="ctr"/>
            <a:r>
              <a:rPr kumimoji="1" lang="en-US" altLang="ja-JP" sz="2000">
                <a:solidFill>
                  <a:sysClr val="windowText" lastClr="000000"/>
                </a:solidFill>
              </a:rPr>
              <a:t>1,495</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（最大</a:t>
            </a:r>
            <a:r>
              <a:rPr kumimoji="1" lang="en-US" altLang="ja-JP" sz="1800">
                <a:solidFill>
                  <a:sysClr val="windowText" lastClr="000000"/>
                </a:solidFill>
              </a:rPr>
              <a:t>1.5</a:t>
            </a:r>
            <a:r>
              <a:rPr kumimoji="1" lang="ja-JP" altLang="en-US" sz="1800">
                <a:solidFill>
                  <a:sysClr val="windowText" lastClr="000000"/>
                </a:solidFill>
              </a:rPr>
              <a:t>百万円</a:t>
            </a:r>
            <a:r>
              <a:rPr kumimoji="1" lang="en-US" altLang="ja-JP" sz="1800">
                <a:solidFill>
                  <a:sysClr val="windowText" lastClr="000000"/>
                </a:solidFill>
              </a:rPr>
              <a:t>/</a:t>
            </a:r>
            <a:r>
              <a:rPr kumimoji="1" lang="ja-JP" altLang="en-US" sz="1800">
                <a:solidFill>
                  <a:sysClr val="windowText" lastClr="000000"/>
                </a:solidFill>
              </a:rPr>
              <a:t>件）</a:t>
            </a:r>
            <a:endParaRPr kumimoji="1" lang="en-US" altLang="ja-JP" sz="1800">
              <a:solidFill>
                <a:sysClr val="windowText" lastClr="000000"/>
              </a:solidFill>
            </a:endParaRPr>
          </a:p>
        </xdr:txBody>
      </xdr:sp>
      <xdr:cxnSp macro="">
        <xdr:nvCxnSpPr>
          <xdr:cNvPr id="24" name="直線矢印コネクタ 23">
            <a:extLst>
              <a:ext uri="{FF2B5EF4-FFF2-40B4-BE49-F238E27FC236}">
                <a16:creationId xmlns:a16="http://schemas.microsoft.com/office/drawing/2014/main" id="{1137FEE4-49AE-45D0-9580-7F390CE5C80D}"/>
              </a:ext>
            </a:extLst>
          </xdr:cNvPr>
          <xdr:cNvCxnSpPr/>
        </xdr:nvCxnSpPr>
        <xdr:spPr>
          <a:xfrm flipV="1">
            <a:off x="2612428" y="52235641"/>
            <a:ext cx="12326" cy="1049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773025B4-7350-41EC-991B-A74192AAF041}"/>
              </a:ext>
            </a:extLst>
          </xdr:cNvPr>
          <xdr:cNvSpPr txBox="1"/>
        </xdr:nvSpPr>
        <xdr:spPr>
          <a:xfrm>
            <a:off x="1869288" y="54792537"/>
            <a:ext cx="3010062" cy="76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住宅を新築・購入、</a:t>
            </a:r>
            <a:endParaRPr kumimoji="1" lang="en-US" altLang="ja-JP" sz="1600"/>
          </a:p>
          <a:p>
            <a:r>
              <a:rPr kumimoji="1" lang="ja-JP" altLang="en-US" sz="1600"/>
              <a:t>または補修</a:t>
            </a:r>
            <a:endParaRPr kumimoji="1" lang="en-US" altLang="ja-JP" sz="1600"/>
          </a:p>
          <a:p>
            <a:endParaRPr kumimoji="1" lang="ja-JP" altLang="en-US" sz="1100"/>
          </a:p>
        </xdr:txBody>
      </xdr:sp>
      <xdr:sp macro="" textlink="">
        <xdr:nvSpPr>
          <xdr:cNvPr id="26" name="大かっこ 25">
            <a:extLst>
              <a:ext uri="{FF2B5EF4-FFF2-40B4-BE49-F238E27FC236}">
                <a16:creationId xmlns:a16="http://schemas.microsoft.com/office/drawing/2014/main" id="{73E9BB1D-4ACC-48B5-BAE4-2DB55B460809}"/>
              </a:ext>
            </a:extLst>
          </xdr:cNvPr>
          <xdr:cNvSpPr/>
        </xdr:nvSpPr>
        <xdr:spPr>
          <a:xfrm>
            <a:off x="1701258" y="54850716"/>
            <a:ext cx="2953106" cy="51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7" name="テキスト ボックス 26">
            <a:extLst>
              <a:ext uri="{FF2B5EF4-FFF2-40B4-BE49-F238E27FC236}">
                <a16:creationId xmlns:a16="http://schemas.microsoft.com/office/drawing/2014/main" id="{F3B9BD30-52ED-4AC7-8434-96C57D12DDF6}"/>
              </a:ext>
            </a:extLst>
          </xdr:cNvPr>
          <xdr:cNvSpPr txBox="1"/>
        </xdr:nvSpPr>
        <xdr:spPr>
          <a:xfrm>
            <a:off x="1710508" y="51497782"/>
            <a:ext cx="3161587" cy="71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給付申請の審査、</a:t>
            </a:r>
            <a:endParaRPr kumimoji="1" lang="en-US" altLang="ja-JP" sz="1600"/>
          </a:p>
          <a:p>
            <a:pPr>
              <a:lnSpc>
                <a:spcPts val="2000"/>
              </a:lnSpc>
            </a:pPr>
            <a:r>
              <a:rPr kumimoji="1" lang="ja-JP" altLang="en-US" sz="1600"/>
              <a:t>給付申請者への給付　等</a:t>
            </a:r>
            <a:endParaRPr kumimoji="1" lang="ja-JP" altLang="en-US" sz="1100"/>
          </a:p>
        </xdr:txBody>
      </xdr:sp>
      <xdr:sp macro="" textlink="">
        <xdr:nvSpPr>
          <xdr:cNvPr id="28" name="大かっこ 27">
            <a:extLst>
              <a:ext uri="{FF2B5EF4-FFF2-40B4-BE49-F238E27FC236}">
                <a16:creationId xmlns:a16="http://schemas.microsoft.com/office/drawing/2014/main" id="{56B3100D-DCFF-4F1B-BDDD-A80D8361BA94}"/>
              </a:ext>
            </a:extLst>
          </xdr:cNvPr>
          <xdr:cNvSpPr/>
        </xdr:nvSpPr>
        <xdr:spPr>
          <a:xfrm>
            <a:off x="1619959" y="51496427"/>
            <a:ext cx="2846208" cy="68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36</xdr:col>
      <xdr:colOff>173935</xdr:colOff>
      <xdr:row>93</xdr:row>
      <xdr:rowOff>82828</xdr:rowOff>
    </xdr:from>
    <xdr:to>
      <xdr:col>38</xdr:col>
      <xdr:colOff>49696</xdr:colOff>
      <xdr:row>93</xdr:row>
      <xdr:rowOff>339588</xdr:rowOff>
    </xdr:to>
    <xdr:sp macro="" textlink="">
      <xdr:nvSpPr>
        <xdr:cNvPr id="29" name="楕円 28"/>
        <xdr:cNvSpPr/>
      </xdr:nvSpPr>
      <xdr:spPr>
        <a:xfrm>
          <a:off x="8260660" y="38154253"/>
          <a:ext cx="275811" cy="2567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10584</xdr:colOff>
      <xdr:row>108</xdr:row>
      <xdr:rowOff>0</xdr:rowOff>
    </xdr:from>
    <xdr:to>
      <xdr:col>34</xdr:col>
      <xdr:colOff>21166</xdr:colOff>
      <xdr:row>109</xdr:row>
      <xdr:rowOff>52917</xdr:rowOff>
    </xdr:to>
    <xdr:cxnSp macro="">
      <xdr:nvCxnSpPr>
        <xdr:cNvPr id="2" name="直線矢印コネクタ 1">
          <a:extLst>
            <a:ext uri="{FF2B5EF4-FFF2-40B4-BE49-F238E27FC236}">
              <a16:creationId xmlns:a16="http://schemas.microsoft.com/office/drawing/2014/main" id="{CA99A6E1-1028-42E1-80F4-8379394DFC54}"/>
            </a:ext>
          </a:extLst>
        </xdr:cNvPr>
        <xdr:cNvCxnSpPr/>
      </xdr:nvCxnSpPr>
      <xdr:spPr>
        <a:xfrm>
          <a:off x="7306734" y="47558325"/>
          <a:ext cx="10582" cy="233891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158750</xdr:colOff>
      <xdr:row>107</xdr:row>
      <xdr:rowOff>0</xdr:rowOff>
    </xdr:from>
    <xdr:to>
      <xdr:col>43</xdr:col>
      <xdr:colOff>63500</xdr:colOff>
      <xdr:row>108</xdr:row>
      <xdr:rowOff>24380</xdr:rowOff>
    </xdr:to>
    <xdr:sp macro="" textlink="">
      <xdr:nvSpPr>
        <xdr:cNvPr id="3" name="テキスト ボックス 2">
          <a:extLst>
            <a:ext uri="{FF2B5EF4-FFF2-40B4-BE49-F238E27FC236}">
              <a16:creationId xmlns:a16="http://schemas.microsoft.com/office/drawing/2014/main" id="{B3011ECE-A841-4E37-B103-A30CE1B6F3A4}"/>
            </a:ext>
          </a:extLst>
        </xdr:cNvPr>
        <xdr:cNvSpPr txBox="1"/>
      </xdr:nvSpPr>
      <xdr:spPr>
        <a:xfrm>
          <a:off x="5006975" y="46605825"/>
          <a:ext cx="4352925" cy="9768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twoCellAnchor>
    <xdr:from>
      <xdr:col>26</xdr:col>
      <xdr:colOff>0</xdr:colOff>
      <xdr:row>109</xdr:row>
      <xdr:rowOff>10583</xdr:rowOff>
    </xdr:from>
    <xdr:to>
      <xdr:col>49</xdr:col>
      <xdr:colOff>143716</xdr:colOff>
      <xdr:row>114</xdr:row>
      <xdr:rowOff>644453</xdr:rowOff>
    </xdr:to>
    <xdr:sp macro="" textlink="">
      <xdr:nvSpPr>
        <xdr:cNvPr id="4" name="テキスト ボックス 3">
          <a:extLst>
            <a:ext uri="{FF2B5EF4-FFF2-40B4-BE49-F238E27FC236}">
              <a16:creationId xmlns:a16="http://schemas.microsoft.com/office/drawing/2014/main" id="{527D1BAD-0B51-489C-A30A-A01C57BBD99F}"/>
            </a:ext>
          </a:extLst>
        </xdr:cNvPr>
        <xdr:cNvSpPr txBox="1"/>
      </xdr:nvSpPr>
      <xdr:spPr>
        <a:xfrm>
          <a:off x="5448300" y="49854908"/>
          <a:ext cx="5477716" cy="52058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endParaRPr kumimoji="1" lang="en-US" altLang="ja-JP" sz="2000"/>
        </a:p>
        <a:p>
          <a:pPr algn="ctr">
            <a:lnSpc>
              <a:spcPts val="1500"/>
            </a:lnSpc>
          </a:pPr>
          <a:r>
            <a:rPr kumimoji="1" lang="en-US" altLang="ja-JP" sz="2000"/>
            <a:t>A</a:t>
          </a:r>
          <a:r>
            <a:rPr kumimoji="1" lang="ja-JP" altLang="en-US" sz="2000"/>
            <a:t>．一般財団法人</a:t>
          </a:r>
          <a:endParaRPr kumimoji="1" lang="en-US" altLang="ja-JP" sz="2000"/>
        </a:p>
        <a:p>
          <a:pPr algn="ctr">
            <a:lnSpc>
              <a:spcPts val="1500"/>
            </a:lnSpc>
          </a:pPr>
          <a:endParaRPr kumimoji="1" lang="en-US" altLang="ja-JP" sz="2000"/>
        </a:p>
        <a:p>
          <a:pPr algn="ctr">
            <a:lnSpc>
              <a:spcPts val="1500"/>
            </a:lnSpc>
          </a:pPr>
          <a:r>
            <a:rPr kumimoji="1" lang="ja-JP" altLang="en-US" sz="2000"/>
            <a:t>　住宅金融普及協会</a:t>
          </a:r>
          <a:endParaRPr kumimoji="1" lang="en-US" altLang="ja-JP" sz="2000"/>
        </a:p>
        <a:p>
          <a:pPr algn="ctr">
            <a:lnSpc>
              <a:spcPts val="1500"/>
            </a:lnSpc>
          </a:pPr>
          <a:endParaRPr kumimoji="1" lang="en-US" altLang="ja-JP" sz="1800"/>
        </a:p>
        <a:p>
          <a:pPr algn="ctr"/>
          <a:r>
            <a:rPr kumimoji="1" lang="ja-JP" altLang="en-US" sz="1800"/>
            <a:t>被災者住宅再建支援対策給付基金</a:t>
          </a:r>
          <a:r>
            <a:rPr kumimoji="1" lang="ja-JP" altLang="en-US" sz="1600"/>
            <a:t>　</a:t>
          </a:r>
          <a:endParaRPr kumimoji="1" lang="en-US" altLang="ja-JP" sz="1600"/>
        </a:p>
        <a:p>
          <a:pPr algn="ctr"/>
          <a:r>
            <a:rPr kumimoji="1" lang="en-US" altLang="ja-JP" sz="1800"/>
            <a:t>【</a:t>
          </a:r>
          <a:r>
            <a:rPr kumimoji="1" lang="ja-JP" altLang="en-US" sz="1800"/>
            <a:t>前年度基金残高</a:t>
          </a:r>
          <a:r>
            <a:rPr kumimoji="1" lang="en-US" altLang="ja-JP" sz="1800"/>
            <a:t>】9</a:t>
          </a:r>
          <a:r>
            <a:rPr kumimoji="1" lang="en-US" altLang="ja-JP" sz="1800">
              <a:solidFill>
                <a:sysClr val="windowText" lastClr="000000"/>
              </a:solidFill>
            </a:rPr>
            <a:t>,898</a:t>
          </a:r>
          <a:r>
            <a:rPr kumimoji="1" lang="ja-JP" altLang="en-US" sz="1800">
              <a:solidFill>
                <a:sysClr val="windowText" lastClr="000000"/>
              </a:solidFill>
            </a:rPr>
            <a:t>百万円</a:t>
          </a:r>
          <a:endParaRPr kumimoji="1" lang="en-US" altLang="ja-JP" sz="1600">
            <a:solidFill>
              <a:sysClr val="windowText" lastClr="000000"/>
            </a:solidFill>
          </a:endParaRPr>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800">
            <a:solidFill>
              <a:schemeClr val="dk1"/>
            </a:solidFill>
            <a:effectLst/>
            <a:latin typeface="+mn-lt"/>
            <a:ea typeface="+mn-ea"/>
            <a:cs typeface="+mn-cs"/>
          </a:endParaRPr>
        </a:p>
        <a:p>
          <a:pPr algn="ctr"/>
          <a:r>
            <a:rPr kumimoji="1" lang="en-US" altLang="ja-JP"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今年度基金残高</a:t>
          </a:r>
          <a:r>
            <a:rPr kumimoji="1" lang="en-US" altLang="ja-JP" sz="1800">
              <a:solidFill>
                <a:sysClr val="windowText" lastClr="000000"/>
              </a:solidFill>
              <a:effectLst/>
              <a:latin typeface="+mn-lt"/>
              <a:ea typeface="+mn-ea"/>
              <a:cs typeface="+mn-cs"/>
            </a:rPr>
            <a:t>】7,913</a:t>
          </a:r>
          <a:r>
            <a:rPr kumimoji="1" lang="ja-JP" altLang="ja-JP" sz="1800">
              <a:solidFill>
                <a:sysClr val="windowText" lastClr="000000"/>
              </a:solidFill>
              <a:effectLst/>
              <a:latin typeface="+mn-lt"/>
              <a:ea typeface="+mn-ea"/>
              <a:cs typeface="+mn-cs"/>
            </a:rPr>
            <a:t>百万円</a:t>
          </a:r>
          <a:endParaRPr kumimoji="1" lang="en-US" altLang="ja-JP" sz="2800">
            <a:solidFill>
              <a:sysClr val="windowText" lastClr="000000"/>
            </a:solidFill>
          </a:endParaRPr>
        </a:p>
      </xdr:txBody>
    </xdr:sp>
    <xdr:clientData/>
  </xdr:twoCellAnchor>
  <xdr:twoCellAnchor>
    <xdr:from>
      <xdr:col>34</xdr:col>
      <xdr:colOff>108160</xdr:colOff>
      <xdr:row>108</xdr:row>
      <xdr:rowOff>62769</xdr:rowOff>
    </xdr:from>
    <xdr:to>
      <xdr:col>46</xdr:col>
      <xdr:colOff>166139</xdr:colOff>
      <xdr:row>108</xdr:row>
      <xdr:rowOff>2050677</xdr:rowOff>
    </xdr:to>
    <xdr:sp macro="" textlink="">
      <xdr:nvSpPr>
        <xdr:cNvPr id="5" name="テキスト ボックス 4">
          <a:extLst>
            <a:ext uri="{FF2B5EF4-FFF2-40B4-BE49-F238E27FC236}">
              <a16:creationId xmlns:a16="http://schemas.microsoft.com/office/drawing/2014/main" id="{9A82DF53-4501-4A8E-AAAA-8820F639AE2C}"/>
            </a:ext>
          </a:extLst>
        </xdr:cNvPr>
        <xdr:cNvSpPr txBox="1"/>
      </xdr:nvSpPr>
      <xdr:spPr>
        <a:xfrm>
          <a:off x="7772984" y="47811034"/>
          <a:ext cx="2915479" cy="1987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a:p>
          <a:pPr algn="ctr"/>
          <a:r>
            <a:rPr kumimoji="1" lang="ja-JP" altLang="en-US" sz="1600">
              <a:solidFill>
                <a:sysClr val="windowText" lastClr="000000"/>
              </a:solidFill>
            </a:rPr>
            <a:t>令和</a:t>
          </a:r>
          <a:r>
            <a:rPr kumimoji="1" lang="en-US" altLang="ja-JP" sz="1600">
              <a:solidFill>
                <a:sysClr val="windowText" lastClr="000000"/>
              </a:solidFill>
            </a:rPr>
            <a:t>2</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令和元年度</a:t>
          </a:r>
          <a:r>
            <a:rPr kumimoji="1" lang="en-US" altLang="ja-JP" sz="1600">
              <a:solidFill>
                <a:sysClr val="windowText" lastClr="000000"/>
              </a:solidFill>
            </a:rPr>
            <a:t>:5,000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30</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25</a:t>
          </a:r>
          <a:r>
            <a:rPr kumimoji="1" lang="ja-JP" altLang="en-US" sz="1600">
              <a:solidFill>
                <a:sysClr val="windowText" lastClr="000000"/>
              </a:solidFill>
            </a:rPr>
            <a:t>年度</a:t>
          </a:r>
          <a:r>
            <a:rPr kumimoji="1" lang="en-US" altLang="ja-JP" sz="1600">
              <a:solidFill>
                <a:sysClr val="windowText" lastClr="000000"/>
              </a:solidFill>
            </a:rPr>
            <a:t>:25,000</a:t>
          </a:r>
          <a:r>
            <a:rPr kumimoji="1" lang="ja-JP" altLang="en-US" sz="1400">
              <a:solidFill>
                <a:sysClr val="windowText" lastClr="000000"/>
              </a:solidFill>
            </a:rPr>
            <a:t>百万円</a:t>
          </a:r>
          <a:r>
            <a:rPr kumimoji="1" lang="ja-JP" altLang="en-US" sz="1600">
              <a:solidFill>
                <a:sysClr val="windowText" lastClr="000000"/>
              </a:solidFill>
            </a:rPr>
            <a:t>）</a:t>
          </a:r>
          <a:endParaRPr kumimoji="1" lang="en-US" altLang="ja-JP" sz="16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27</xdr:col>
      <xdr:colOff>84667</xdr:colOff>
      <xdr:row>110</xdr:row>
      <xdr:rowOff>819978</xdr:rowOff>
    </xdr:from>
    <xdr:to>
      <xdr:col>49</xdr:col>
      <xdr:colOff>30354</xdr:colOff>
      <xdr:row>113</xdr:row>
      <xdr:rowOff>200202</xdr:rowOff>
    </xdr:to>
    <xdr:sp macro="" textlink="">
      <xdr:nvSpPr>
        <xdr:cNvPr id="6" name="正方形/長方形 5">
          <a:extLst>
            <a:ext uri="{FF2B5EF4-FFF2-40B4-BE49-F238E27FC236}">
              <a16:creationId xmlns:a16="http://schemas.microsoft.com/office/drawing/2014/main" id="{190E3D53-8943-4C6C-BC10-8E7073BD551B}"/>
            </a:ext>
          </a:extLst>
        </xdr:cNvPr>
        <xdr:cNvSpPr/>
      </xdr:nvSpPr>
      <xdr:spPr>
        <a:xfrm>
          <a:off x="5948754" y="51766304"/>
          <a:ext cx="5229991" cy="19809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148167</xdr:colOff>
      <xdr:row>111</xdr:row>
      <xdr:rowOff>10584</xdr:rowOff>
    </xdr:from>
    <xdr:to>
      <xdr:col>41</xdr:col>
      <xdr:colOff>157435</xdr:colOff>
      <xdr:row>113</xdr:row>
      <xdr:rowOff>470605</xdr:rowOff>
    </xdr:to>
    <xdr:sp macro="" textlink="">
      <xdr:nvSpPr>
        <xdr:cNvPr id="7" name="テキスト ボックス 6">
          <a:extLst>
            <a:ext uri="{FF2B5EF4-FFF2-40B4-BE49-F238E27FC236}">
              <a16:creationId xmlns:a16="http://schemas.microsoft.com/office/drawing/2014/main" id="{E68D3719-FEB8-45D2-AC0B-05D2E90CDCC2}"/>
            </a:ext>
          </a:extLst>
        </xdr:cNvPr>
        <xdr:cNvSpPr txBox="1"/>
      </xdr:nvSpPr>
      <xdr:spPr>
        <a:xfrm>
          <a:off x="5796492" y="51702759"/>
          <a:ext cx="3257293" cy="2136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9,898</a:t>
          </a: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ja-JP" altLang="en-US" sz="1600">
              <a:solidFill>
                <a:sysClr val="windowText" lastClr="000000"/>
              </a:solidFill>
            </a:rPr>
            <a:t>：</a:t>
          </a:r>
          <a:r>
            <a:rPr kumimoji="1" lang="en-US" altLang="ja-JP" sz="1600">
              <a:solidFill>
                <a:sysClr val="windowText" lastClr="000000"/>
              </a:solidFill>
            </a:rPr>
            <a:t>9,898</a:t>
          </a:r>
          <a:endParaRPr kumimoji="1" lang="ja-JP" altLang="en-US" sz="1600">
            <a:solidFill>
              <a:sysClr val="windowText" lastClr="000000"/>
            </a:solidFill>
          </a:endParaRPr>
        </a:p>
      </xdr:txBody>
    </xdr:sp>
    <xdr:clientData/>
  </xdr:twoCellAnchor>
  <xdr:twoCellAnchor>
    <xdr:from>
      <xdr:col>39</xdr:col>
      <xdr:colOff>74083</xdr:colOff>
      <xdr:row>111</xdr:row>
      <xdr:rowOff>1</xdr:rowOff>
    </xdr:from>
    <xdr:to>
      <xdr:col>51</xdr:col>
      <xdr:colOff>157475</xdr:colOff>
      <xdr:row>113</xdr:row>
      <xdr:rowOff>507524</xdr:rowOff>
    </xdr:to>
    <xdr:sp macro="" textlink="">
      <xdr:nvSpPr>
        <xdr:cNvPr id="8" name="テキスト ボックス 7">
          <a:extLst>
            <a:ext uri="{FF2B5EF4-FFF2-40B4-BE49-F238E27FC236}">
              <a16:creationId xmlns:a16="http://schemas.microsoft.com/office/drawing/2014/main" id="{A6C48485-EBD6-45E7-925A-82D821B0EA32}"/>
            </a:ext>
          </a:extLst>
        </xdr:cNvPr>
        <xdr:cNvSpPr txBox="1"/>
      </xdr:nvSpPr>
      <xdr:spPr>
        <a:xfrm>
          <a:off x="8456083" y="51692176"/>
          <a:ext cx="2883742" cy="218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     ：</a:t>
          </a:r>
          <a:r>
            <a:rPr kumimoji="1" lang="en-US" altLang="ja-JP" sz="1600">
              <a:solidFill>
                <a:sysClr val="windowText" lastClr="000000"/>
              </a:solidFill>
            </a:rPr>
            <a:t>1,495</a:t>
          </a:r>
        </a:p>
        <a:p>
          <a:pPr algn="l"/>
          <a:r>
            <a:rPr kumimoji="1" lang="ja-JP" altLang="en-US" sz="1600">
              <a:solidFill>
                <a:sysClr val="windowText" lastClr="000000"/>
              </a:solidFill>
            </a:rPr>
            <a:t>管理費     ：　</a:t>
          </a:r>
          <a:r>
            <a:rPr kumimoji="1" lang="en-US" altLang="ja-JP" sz="1600">
              <a:solidFill>
                <a:sysClr val="windowText" lastClr="000000"/>
              </a:solidFill>
            </a:rPr>
            <a:t>490</a:t>
          </a: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1,985</a:t>
          </a:r>
        </a:p>
      </xdr:txBody>
    </xdr:sp>
    <xdr:clientData/>
  </xdr:twoCellAnchor>
  <xdr:twoCellAnchor>
    <xdr:from>
      <xdr:col>28</xdr:col>
      <xdr:colOff>169334</xdr:colOff>
      <xdr:row>114</xdr:row>
      <xdr:rowOff>836083</xdr:rowOff>
    </xdr:from>
    <xdr:to>
      <xdr:col>45</xdr:col>
      <xdr:colOff>239724</xdr:colOff>
      <xdr:row>115</xdr:row>
      <xdr:rowOff>325517</xdr:rowOff>
    </xdr:to>
    <xdr:sp macro="" textlink="">
      <xdr:nvSpPr>
        <xdr:cNvPr id="9" name="大かっこ 8">
          <a:extLst>
            <a:ext uri="{FF2B5EF4-FFF2-40B4-BE49-F238E27FC236}">
              <a16:creationId xmlns:a16="http://schemas.microsoft.com/office/drawing/2014/main" id="{074DE7AC-2E19-4D8E-A42C-E5D8396A578F}"/>
            </a:ext>
          </a:extLst>
        </xdr:cNvPr>
        <xdr:cNvSpPr/>
      </xdr:nvSpPr>
      <xdr:spPr>
        <a:xfrm>
          <a:off x="6074834" y="55252408"/>
          <a:ext cx="3861340" cy="537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158749</xdr:colOff>
      <xdr:row>114</xdr:row>
      <xdr:rowOff>857250</xdr:rowOff>
    </xdr:from>
    <xdr:to>
      <xdr:col>45</xdr:col>
      <xdr:colOff>118308</xdr:colOff>
      <xdr:row>115</xdr:row>
      <xdr:rowOff>912591</xdr:rowOff>
    </xdr:to>
    <xdr:sp macro="" textlink="">
      <xdr:nvSpPr>
        <xdr:cNvPr id="10" name="テキスト ボックス 9">
          <a:extLst>
            <a:ext uri="{FF2B5EF4-FFF2-40B4-BE49-F238E27FC236}">
              <a16:creationId xmlns:a16="http://schemas.microsoft.com/office/drawing/2014/main" id="{C6348245-42B9-426B-B79B-42817DBD351E}"/>
            </a:ext>
          </a:extLst>
        </xdr:cNvPr>
        <xdr:cNvSpPr txBox="1"/>
      </xdr:nvSpPr>
      <xdr:spPr>
        <a:xfrm>
          <a:off x="6321424" y="55273575"/>
          <a:ext cx="3493334" cy="1103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800"/>
            <a:t>基金の造成、管理給付事務局の指導・監督　等</a:t>
          </a:r>
        </a:p>
      </xdr:txBody>
    </xdr:sp>
    <xdr:clientData/>
  </xdr:twoCellAnchor>
  <xdr:twoCellAnchor>
    <xdr:from>
      <xdr:col>6</xdr:col>
      <xdr:colOff>148166</xdr:colOff>
      <xdr:row>109</xdr:row>
      <xdr:rowOff>10584</xdr:rowOff>
    </xdr:from>
    <xdr:to>
      <xdr:col>19</xdr:col>
      <xdr:colOff>36490</xdr:colOff>
      <xdr:row>111</xdr:row>
      <xdr:rowOff>69135</xdr:rowOff>
    </xdr:to>
    <xdr:sp macro="" textlink="">
      <xdr:nvSpPr>
        <xdr:cNvPr id="11" name="テキスト ボックス 10">
          <a:extLst>
            <a:ext uri="{FF2B5EF4-FFF2-40B4-BE49-F238E27FC236}">
              <a16:creationId xmlns:a16="http://schemas.microsoft.com/office/drawing/2014/main" id="{F7960593-51F5-4A10-81BA-162AE9A965BB}"/>
            </a:ext>
          </a:extLst>
        </xdr:cNvPr>
        <xdr:cNvSpPr txBox="1"/>
      </xdr:nvSpPr>
      <xdr:spPr>
        <a:xfrm>
          <a:off x="1348316" y="49854909"/>
          <a:ext cx="2602949" cy="19064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Ｂ．給付事務</a:t>
          </a:r>
          <a:endParaRPr kumimoji="1" lang="en-US" altLang="ja-JP" sz="2000"/>
        </a:p>
        <a:p>
          <a:pPr algn="ctr">
            <a:lnSpc>
              <a:spcPts val="2500"/>
            </a:lnSpc>
          </a:pPr>
          <a:r>
            <a:rPr kumimoji="1" lang="ja-JP" altLang="en-US" sz="2000"/>
            <a:t>実施団体　　　　</a:t>
          </a:r>
          <a:endParaRPr kumimoji="1" lang="en-US" altLang="ja-JP" sz="2000"/>
        </a:p>
        <a:p>
          <a:pPr algn="ctr">
            <a:lnSpc>
              <a:spcPts val="2500"/>
            </a:lnSpc>
          </a:pPr>
          <a:r>
            <a:rPr kumimoji="1" lang="ja-JP" altLang="en-US" sz="2000"/>
            <a:t>　　　（株式会社電通）</a:t>
          </a:r>
          <a:endParaRPr kumimoji="1" lang="en-US" altLang="ja-JP" sz="2000"/>
        </a:p>
        <a:p>
          <a:pPr algn="ctr">
            <a:lnSpc>
              <a:spcPts val="2500"/>
            </a:lnSpc>
          </a:pPr>
          <a:r>
            <a:rPr kumimoji="1" lang="en-US" altLang="ja-JP" sz="2000">
              <a:solidFill>
                <a:sysClr val="windowText" lastClr="000000"/>
              </a:solidFill>
            </a:rPr>
            <a:t>1,962</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166572</xdr:colOff>
      <xdr:row>109</xdr:row>
      <xdr:rowOff>407964</xdr:rowOff>
    </xdr:from>
    <xdr:to>
      <xdr:col>25</xdr:col>
      <xdr:colOff>8281</xdr:colOff>
      <xdr:row>110</xdr:row>
      <xdr:rowOff>919370</xdr:rowOff>
    </xdr:to>
    <xdr:grpSp>
      <xdr:nvGrpSpPr>
        <xdr:cNvPr id="12" name="グループ化 11">
          <a:extLst>
            <a:ext uri="{FF2B5EF4-FFF2-40B4-BE49-F238E27FC236}">
              <a16:creationId xmlns:a16="http://schemas.microsoft.com/office/drawing/2014/main" id="{C2EA9552-33E2-45EA-9D53-9197E3C1FC57}"/>
            </a:ext>
          </a:extLst>
        </xdr:cNvPr>
        <xdr:cNvGrpSpPr/>
      </xdr:nvGrpSpPr>
      <xdr:grpSpPr>
        <a:xfrm>
          <a:off x="4357572" y="50442229"/>
          <a:ext cx="1186415" cy="1430288"/>
          <a:chOff x="4464758" y="49695455"/>
          <a:chExt cx="1237426" cy="1761775"/>
        </a:xfrm>
      </xdr:grpSpPr>
      <xdr:cxnSp macro="">
        <xdr:nvCxnSpPr>
          <xdr:cNvPr id="13" name="直線矢印コネクタ 12">
            <a:extLst>
              <a:ext uri="{FF2B5EF4-FFF2-40B4-BE49-F238E27FC236}">
                <a16:creationId xmlns:a16="http://schemas.microsoft.com/office/drawing/2014/main" id="{FB6ABE78-C513-4B13-9EE5-CA2FC097A530}"/>
              </a:ext>
            </a:extLst>
          </xdr:cNvPr>
          <xdr:cNvCxnSpPr/>
        </xdr:nvCxnSpPr>
        <xdr:spPr>
          <a:xfrm>
            <a:off x="4507445" y="49695455"/>
            <a:ext cx="117689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1EA84CD7-6C99-4AD0-AA58-00A917AA568E}"/>
              </a:ext>
            </a:extLst>
          </xdr:cNvPr>
          <xdr:cNvSpPr txBox="1"/>
        </xdr:nvSpPr>
        <xdr:spPr>
          <a:xfrm>
            <a:off x="4531256" y="49943789"/>
            <a:ext cx="1170928" cy="967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t>給付費用及び事務費用の請求</a:t>
            </a:r>
          </a:p>
        </xdr:txBody>
      </xdr:sp>
      <xdr:sp macro="" textlink="">
        <xdr:nvSpPr>
          <xdr:cNvPr id="15" name="大かっこ 14">
            <a:extLst>
              <a:ext uri="{FF2B5EF4-FFF2-40B4-BE49-F238E27FC236}">
                <a16:creationId xmlns:a16="http://schemas.microsoft.com/office/drawing/2014/main" id="{9C02EDD1-0386-4181-A444-7FBC102BC7A9}"/>
              </a:ext>
            </a:extLst>
          </xdr:cNvPr>
          <xdr:cNvSpPr/>
        </xdr:nvSpPr>
        <xdr:spPr>
          <a:xfrm>
            <a:off x="4638616" y="51061945"/>
            <a:ext cx="841596" cy="391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6" name="大かっこ 15">
            <a:extLst>
              <a:ext uri="{FF2B5EF4-FFF2-40B4-BE49-F238E27FC236}">
                <a16:creationId xmlns:a16="http://schemas.microsoft.com/office/drawing/2014/main" id="{F247CDCA-9CF5-4531-9111-E8205BD22C46}"/>
              </a:ext>
            </a:extLst>
          </xdr:cNvPr>
          <xdr:cNvSpPr/>
        </xdr:nvSpPr>
        <xdr:spPr>
          <a:xfrm>
            <a:off x="4521651" y="49826127"/>
            <a:ext cx="1115897" cy="902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7" name="テキスト ボックス 16">
            <a:extLst>
              <a:ext uri="{FF2B5EF4-FFF2-40B4-BE49-F238E27FC236}">
                <a16:creationId xmlns:a16="http://schemas.microsoft.com/office/drawing/2014/main" id="{5AEF260C-8790-4D66-A2E8-164F6D94117E}"/>
              </a:ext>
            </a:extLst>
          </xdr:cNvPr>
          <xdr:cNvSpPr txBox="1"/>
        </xdr:nvSpPr>
        <xdr:spPr>
          <a:xfrm>
            <a:off x="4733273" y="51102002"/>
            <a:ext cx="928361" cy="35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t>支払</a:t>
            </a:r>
          </a:p>
        </xdr:txBody>
      </xdr:sp>
      <xdr:cxnSp macro="">
        <xdr:nvCxnSpPr>
          <xdr:cNvPr id="18" name="直線矢印コネクタ 17">
            <a:extLst>
              <a:ext uri="{FF2B5EF4-FFF2-40B4-BE49-F238E27FC236}">
                <a16:creationId xmlns:a16="http://schemas.microsoft.com/office/drawing/2014/main" id="{3B25AD97-B385-478E-A71B-972699323078}"/>
              </a:ext>
            </a:extLst>
          </xdr:cNvPr>
          <xdr:cNvCxnSpPr/>
        </xdr:nvCxnSpPr>
        <xdr:spPr>
          <a:xfrm flipH="1">
            <a:off x="4464758" y="50994474"/>
            <a:ext cx="121305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31750</xdr:colOff>
      <xdr:row>111</xdr:row>
      <xdr:rowOff>169333</xdr:rowOff>
    </xdr:from>
    <xdr:to>
      <xdr:col>22</xdr:col>
      <xdr:colOff>154375</xdr:colOff>
      <xdr:row>116</xdr:row>
      <xdr:rowOff>2625</xdr:rowOff>
    </xdr:to>
    <xdr:grpSp>
      <xdr:nvGrpSpPr>
        <xdr:cNvPr id="19" name="グループ化 18">
          <a:extLst>
            <a:ext uri="{FF2B5EF4-FFF2-40B4-BE49-F238E27FC236}">
              <a16:creationId xmlns:a16="http://schemas.microsoft.com/office/drawing/2014/main" id="{B58CE9B5-DB19-4C6F-A684-427125DA36E5}"/>
            </a:ext>
          </a:extLst>
        </xdr:cNvPr>
        <xdr:cNvGrpSpPr/>
      </xdr:nvGrpSpPr>
      <xdr:grpSpPr>
        <a:xfrm>
          <a:off x="1040279" y="52041362"/>
          <a:ext cx="3977449" cy="4674234"/>
          <a:chOff x="1243729" y="51496427"/>
          <a:chExt cx="3742125" cy="4058159"/>
        </a:xfrm>
      </xdr:grpSpPr>
      <xdr:cxnSp macro="">
        <xdr:nvCxnSpPr>
          <xdr:cNvPr id="20" name="直線矢印コネクタ 19">
            <a:extLst>
              <a:ext uri="{FF2B5EF4-FFF2-40B4-BE49-F238E27FC236}">
                <a16:creationId xmlns:a16="http://schemas.microsoft.com/office/drawing/2014/main" id="{71C32A7E-8E10-47DE-8A5F-41FB27BDAEF9}"/>
              </a:ext>
            </a:extLst>
          </xdr:cNvPr>
          <xdr:cNvCxnSpPr/>
        </xdr:nvCxnSpPr>
        <xdr:spPr>
          <a:xfrm flipH="1">
            <a:off x="3066628" y="52217047"/>
            <a:ext cx="5712" cy="1026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56763673-96EA-4B48-93C7-A92CFF46E839}"/>
              </a:ext>
            </a:extLst>
          </xdr:cNvPr>
          <xdr:cNvSpPr txBox="1"/>
        </xdr:nvSpPr>
        <xdr:spPr>
          <a:xfrm>
            <a:off x="3092163" y="52391714"/>
            <a:ext cx="1893691" cy="891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給付</a:t>
            </a:r>
            <a:r>
              <a:rPr kumimoji="1" lang="en-US" altLang="ja-JP" sz="1600">
                <a:solidFill>
                  <a:sysClr val="windowText" lastClr="000000"/>
                </a:solidFill>
              </a:rPr>
              <a:t>】</a:t>
            </a:r>
          </a:p>
          <a:p>
            <a:r>
              <a:rPr kumimoji="1" lang="en-US" altLang="ja-JP" sz="1600">
                <a:solidFill>
                  <a:sysClr val="windowText" lastClr="000000"/>
                </a:solidFill>
              </a:rPr>
              <a:t>1.5</a:t>
            </a:r>
            <a:r>
              <a:rPr kumimoji="1" lang="ja-JP" altLang="en-US" sz="1600">
                <a:solidFill>
                  <a:sysClr val="windowText" lastClr="000000"/>
                </a:solidFill>
              </a:rPr>
              <a:t>（最大）</a:t>
            </a:r>
            <a:endParaRPr kumimoji="1" lang="en-US" altLang="ja-JP" sz="1600">
              <a:solidFill>
                <a:sysClr val="windowText" lastClr="000000"/>
              </a:solidFill>
            </a:endParaRPr>
          </a:p>
          <a:p>
            <a:endParaRPr kumimoji="1" lang="en-US" altLang="ja-JP" sz="1600"/>
          </a:p>
          <a:p>
            <a:endParaRPr kumimoji="1" lang="en-US" altLang="ja-JP" sz="1600"/>
          </a:p>
          <a:p>
            <a:endParaRPr kumimoji="1" lang="ja-JP" altLang="en-US" sz="1600"/>
          </a:p>
        </xdr:txBody>
      </xdr:sp>
      <xdr:sp macro="" textlink="">
        <xdr:nvSpPr>
          <xdr:cNvPr id="22" name="テキスト ボックス 21">
            <a:extLst>
              <a:ext uri="{FF2B5EF4-FFF2-40B4-BE49-F238E27FC236}">
                <a16:creationId xmlns:a16="http://schemas.microsoft.com/office/drawing/2014/main" id="{7C197D8B-44E0-468F-A398-D84B8F0F665E}"/>
              </a:ext>
            </a:extLst>
          </xdr:cNvPr>
          <xdr:cNvSpPr txBox="1"/>
        </xdr:nvSpPr>
        <xdr:spPr>
          <a:xfrm>
            <a:off x="1243729" y="52440208"/>
            <a:ext cx="1867869" cy="3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600"/>
              <a:t>【</a:t>
            </a:r>
            <a:r>
              <a:rPr kumimoji="1" lang="ja-JP" altLang="en-US" sz="1600"/>
              <a:t>給付申請</a:t>
            </a:r>
            <a:r>
              <a:rPr kumimoji="1" lang="en-US" altLang="ja-JP" sz="1600"/>
              <a:t>】</a:t>
            </a:r>
          </a:p>
          <a:p>
            <a:endParaRPr kumimoji="1" lang="ja-JP" altLang="en-US" sz="1100"/>
          </a:p>
        </xdr:txBody>
      </xdr:sp>
      <xdr:sp macro="" textlink="">
        <xdr:nvSpPr>
          <xdr:cNvPr id="23" name="テキスト ボックス 22">
            <a:extLst>
              <a:ext uri="{FF2B5EF4-FFF2-40B4-BE49-F238E27FC236}">
                <a16:creationId xmlns:a16="http://schemas.microsoft.com/office/drawing/2014/main" id="{186A6BDB-DECA-4C00-B405-24A438872949}"/>
              </a:ext>
            </a:extLst>
          </xdr:cNvPr>
          <xdr:cNvSpPr txBox="1"/>
        </xdr:nvSpPr>
        <xdr:spPr>
          <a:xfrm>
            <a:off x="1617914" y="53404325"/>
            <a:ext cx="3066154" cy="12726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Ｃ．個人ｃほか</a:t>
            </a:r>
            <a:r>
              <a:rPr kumimoji="1" lang="en-US" altLang="ja-JP" sz="2000">
                <a:solidFill>
                  <a:schemeClr val="tx1"/>
                </a:solidFill>
              </a:rPr>
              <a:t>1,710</a:t>
            </a:r>
            <a:r>
              <a:rPr kumimoji="1" lang="ja-JP" altLang="en-US" sz="1600">
                <a:solidFill>
                  <a:schemeClr val="tx1"/>
                </a:solidFill>
              </a:rPr>
              <a:t>者</a:t>
            </a:r>
            <a:endParaRPr kumimoji="1" lang="en-US" altLang="ja-JP" sz="1600">
              <a:solidFill>
                <a:schemeClr val="tx1"/>
              </a:solidFill>
            </a:endParaRPr>
          </a:p>
          <a:p>
            <a:pPr algn="ctr"/>
            <a:r>
              <a:rPr kumimoji="1" lang="en-US" altLang="ja-JP" sz="2000">
                <a:solidFill>
                  <a:schemeClr val="tx1"/>
                </a:solidFill>
              </a:rPr>
              <a:t>1,495</a:t>
            </a:r>
            <a:r>
              <a:rPr kumimoji="1" lang="ja-JP" altLang="en-US" sz="1800">
                <a:solidFill>
                  <a:schemeClr val="tx1"/>
                </a:solidFill>
              </a:rPr>
              <a:t>百万円</a:t>
            </a:r>
            <a:endParaRPr kumimoji="1" lang="en-US" altLang="ja-JP" sz="1800">
              <a:solidFill>
                <a:schemeClr val="tx1"/>
              </a:solidFill>
            </a:endParaRPr>
          </a:p>
          <a:p>
            <a:pPr algn="ctr"/>
            <a:r>
              <a:rPr kumimoji="1" lang="en-US" altLang="ja-JP" sz="1800">
                <a:solidFill>
                  <a:sysClr val="windowText" lastClr="000000"/>
                </a:solidFill>
              </a:rPr>
              <a:t>1.5</a:t>
            </a:r>
            <a:r>
              <a:rPr kumimoji="1" lang="ja-JP" altLang="en-US" sz="1800">
                <a:solidFill>
                  <a:sysClr val="windowText" lastClr="000000"/>
                </a:solidFill>
              </a:rPr>
              <a:t>百万円（最大）</a:t>
            </a:r>
            <a:endParaRPr kumimoji="1" lang="en-US" altLang="ja-JP" sz="1800">
              <a:solidFill>
                <a:sysClr val="windowText" lastClr="000000"/>
              </a:solidFill>
            </a:endParaRPr>
          </a:p>
        </xdr:txBody>
      </xdr:sp>
      <xdr:cxnSp macro="">
        <xdr:nvCxnSpPr>
          <xdr:cNvPr id="24" name="直線矢印コネクタ 23">
            <a:extLst>
              <a:ext uri="{FF2B5EF4-FFF2-40B4-BE49-F238E27FC236}">
                <a16:creationId xmlns:a16="http://schemas.microsoft.com/office/drawing/2014/main" id="{1137FEE4-49AE-45D0-9580-7F390CE5C80D}"/>
              </a:ext>
            </a:extLst>
          </xdr:cNvPr>
          <xdr:cNvCxnSpPr/>
        </xdr:nvCxnSpPr>
        <xdr:spPr>
          <a:xfrm flipV="1">
            <a:off x="2612428" y="52235641"/>
            <a:ext cx="12326" cy="1049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773025B4-7350-41EC-991B-A74192AAF041}"/>
              </a:ext>
            </a:extLst>
          </xdr:cNvPr>
          <xdr:cNvSpPr txBox="1"/>
        </xdr:nvSpPr>
        <xdr:spPr>
          <a:xfrm>
            <a:off x="1869288" y="54792537"/>
            <a:ext cx="3010062" cy="76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住宅を新築・購入、</a:t>
            </a:r>
            <a:endParaRPr kumimoji="1" lang="en-US" altLang="ja-JP" sz="1600"/>
          </a:p>
          <a:p>
            <a:r>
              <a:rPr kumimoji="1" lang="ja-JP" altLang="en-US" sz="1600"/>
              <a:t>または補修</a:t>
            </a:r>
            <a:endParaRPr kumimoji="1" lang="en-US" altLang="ja-JP" sz="1600"/>
          </a:p>
          <a:p>
            <a:endParaRPr kumimoji="1" lang="ja-JP" altLang="en-US" sz="1100"/>
          </a:p>
        </xdr:txBody>
      </xdr:sp>
      <xdr:sp macro="" textlink="">
        <xdr:nvSpPr>
          <xdr:cNvPr id="26" name="大かっこ 25">
            <a:extLst>
              <a:ext uri="{FF2B5EF4-FFF2-40B4-BE49-F238E27FC236}">
                <a16:creationId xmlns:a16="http://schemas.microsoft.com/office/drawing/2014/main" id="{73E9BB1D-4ACC-48B5-BAE4-2DB55B460809}"/>
              </a:ext>
            </a:extLst>
          </xdr:cNvPr>
          <xdr:cNvSpPr/>
        </xdr:nvSpPr>
        <xdr:spPr>
          <a:xfrm>
            <a:off x="1701258" y="54850716"/>
            <a:ext cx="2953106" cy="51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7" name="テキスト ボックス 26">
            <a:extLst>
              <a:ext uri="{FF2B5EF4-FFF2-40B4-BE49-F238E27FC236}">
                <a16:creationId xmlns:a16="http://schemas.microsoft.com/office/drawing/2014/main" id="{F3B9BD30-52ED-4AC7-8434-96C57D12DDF6}"/>
              </a:ext>
            </a:extLst>
          </xdr:cNvPr>
          <xdr:cNvSpPr txBox="1"/>
        </xdr:nvSpPr>
        <xdr:spPr>
          <a:xfrm>
            <a:off x="1710508" y="51497782"/>
            <a:ext cx="3161587" cy="71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給付申請の審査、</a:t>
            </a:r>
            <a:endParaRPr kumimoji="1" lang="en-US" altLang="ja-JP" sz="1600"/>
          </a:p>
          <a:p>
            <a:pPr>
              <a:lnSpc>
                <a:spcPts val="2000"/>
              </a:lnSpc>
            </a:pPr>
            <a:r>
              <a:rPr kumimoji="1" lang="ja-JP" altLang="en-US" sz="1600"/>
              <a:t>給付申請者への給付　等</a:t>
            </a:r>
            <a:endParaRPr kumimoji="1" lang="ja-JP" altLang="en-US" sz="1100"/>
          </a:p>
        </xdr:txBody>
      </xdr:sp>
      <xdr:sp macro="" textlink="">
        <xdr:nvSpPr>
          <xdr:cNvPr id="28" name="大かっこ 27">
            <a:extLst>
              <a:ext uri="{FF2B5EF4-FFF2-40B4-BE49-F238E27FC236}">
                <a16:creationId xmlns:a16="http://schemas.microsoft.com/office/drawing/2014/main" id="{56B3100D-DCFF-4F1B-BDDD-A80D8361BA94}"/>
              </a:ext>
            </a:extLst>
          </xdr:cNvPr>
          <xdr:cNvSpPr/>
        </xdr:nvSpPr>
        <xdr:spPr>
          <a:xfrm>
            <a:off x="1619959" y="51496427"/>
            <a:ext cx="2846208" cy="68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36</xdr:col>
      <xdr:colOff>173935</xdr:colOff>
      <xdr:row>93</xdr:row>
      <xdr:rowOff>82828</xdr:rowOff>
    </xdr:from>
    <xdr:to>
      <xdr:col>38</xdr:col>
      <xdr:colOff>49696</xdr:colOff>
      <xdr:row>93</xdr:row>
      <xdr:rowOff>339588</xdr:rowOff>
    </xdr:to>
    <xdr:sp macro="" textlink="">
      <xdr:nvSpPr>
        <xdr:cNvPr id="29" name="楕円 28"/>
        <xdr:cNvSpPr/>
      </xdr:nvSpPr>
      <xdr:spPr>
        <a:xfrm>
          <a:off x="8241196" y="38133132"/>
          <a:ext cx="273326" cy="2567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44400</xdr:rowOff>
    </xdr:from>
    <xdr:to>
      <xdr:col>7</xdr:col>
      <xdr:colOff>447675</xdr:colOff>
      <xdr:row>67</xdr:row>
      <xdr:rowOff>28120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742924</xdr:colOff>
      <xdr:row>37</xdr:row>
      <xdr:rowOff>117879</xdr:rowOff>
    </xdr:from>
    <xdr:to>
      <xdr:col>14</xdr:col>
      <xdr:colOff>564547</xdr:colOff>
      <xdr:row>59</xdr:row>
      <xdr:rowOff>126192</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0.28848</cdr:x>
      <cdr:y>0.00326</cdr:y>
    </cdr:from>
    <cdr:to>
      <cdr:x>0.71696</cdr:x>
      <cdr:y>0.09203</cdr:y>
    </cdr:to>
    <cdr:sp macro="" textlink="">
      <cdr:nvSpPr>
        <cdr:cNvPr id="2" name="テキスト ボックス 1"/>
        <cdr:cNvSpPr txBox="1"/>
      </cdr:nvSpPr>
      <cdr:spPr>
        <a:xfrm xmlns:a="http://schemas.openxmlformats.org/drawingml/2006/main">
          <a:off x="2295688" y="12407"/>
          <a:ext cx="3409788" cy="3376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住まいの復興給付金の累計申請・給付件数の推移</a:t>
          </a:r>
        </a:p>
      </cdr:txBody>
    </cdr:sp>
  </cdr:relSizeAnchor>
</c:userShapes>
</file>

<file path=xl/drawings/drawing5.xml><?xml version="1.0" encoding="utf-8"?>
<c:userShapes xmlns:c="http://schemas.openxmlformats.org/drawingml/2006/chart">
  <cdr:relSizeAnchor xmlns:cdr="http://schemas.openxmlformats.org/drawingml/2006/chartDrawing">
    <cdr:from>
      <cdr:x>0.28099</cdr:x>
      <cdr:y>0.01848</cdr:y>
    </cdr:from>
    <cdr:to>
      <cdr:x>0.79074</cdr:x>
      <cdr:y>0.10779</cdr:y>
    </cdr:to>
    <cdr:sp macro="" textlink="">
      <cdr:nvSpPr>
        <cdr:cNvPr id="2" name="テキスト ボックス 1"/>
        <cdr:cNvSpPr txBox="1"/>
      </cdr:nvSpPr>
      <cdr:spPr>
        <a:xfrm xmlns:a="http://schemas.openxmlformats.org/drawingml/2006/main">
          <a:off x="1879600" y="69850"/>
          <a:ext cx="3409788" cy="337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住まいの復興給付金の申請・給付件数の推移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213"/>
  <sheetViews>
    <sheetView tabSelected="1" view="pageBreakPreview" topLeftCell="A196" zoomScale="60" zoomScaleNormal="85" workbookViewId="0">
      <selection activeCell="V115" sqref="V115"/>
    </sheetView>
  </sheetViews>
  <sheetFormatPr defaultColWidth="9" defaultRowHeight="13.5"/>
  <cols>
    <col min="1" max="14" width="2.625" style="21" customWidth="1"/>
    <col min="15" max="16" width="5" style="21" customWidth="1"/>
    <col min="17" max="21" width="2.625" style="21" customWidth="1"/>
    <col min="22" max="23" width="3.5" style="21" customWidth="1"/>
    <col min="24" max="27" width="2.625" style="21" customWidth="1"/>
    <col min="28" max="29" width="3.75" style="21" customWidth="1"/>
    <col min="30" max="32" width="2.625" style="21" customWidth="1"/>
    <col min="33" max="33" width="3.25" style="21" customWidth="1"/>
    <col min="34" max="35" width="3.75" style="21" customWidth="1"/>
    <col min="36" max="39" width="2.625" style="21" customWidth="1"/>
    <col min="40" max="40" width="4.625" style="21" customWidth="1"/>
    <col min="41" max="41" width="3.375" style="21" customWidth="1"/>
    <col min="42" max="45" width="2.625" style="21" customWidth="1"/>
    <col min="46" max="47" width="4.5" style="21" customWidth="1"/>
    <col min="48" max="51" width="2.625" style="21" customWidth="1"/>
    <col min="52" max="58" width="2.25" style="21" customWidth="1"/>
    <col min="59" max="59" width="9" style="21"/>
    <col min="60" max="60" width="11.625" style="21" bestFit="1" customWidth="1"/>
    <col min="61" max="16384" width="9" style="21"/>
  </cols>
  <sheetData>
    <row r="2" spans="1:52" ht="21.7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983" t="s">
        <v>21</v>
      </c>
      <c r="AK2" s="984"/>
      <c r="AL2" s="984"/>
      <c r="AM2" s="984"/>
      <c r="AN2" s="984"/>
      <c r="AO2" s="984"/>
      <c r="AP2" s="984"/>
      <c r="AQ2" s="984"/>
      <c r="AR2" s="983">
        <v>1</v>
      </c>
      <c r="AS2" s="983"/>
      <c r="AT2" s="983"/>
      <c r="AU2" s="983"/>
      <c r="AV2" s="983"/>
      <c r="AW2" s="983"/>
      <c r="AX2" s="983"/>
      <c r="AY2" s="983"/>
    </row>
    <row r="3" spans="1:52" ht="32.1" customHeight="1" thickBot="1">
      <c r="A3" s="985" t="s">
        <v>157</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6"/>
      <c r="AN3" s="986"/>
      <c r="AO3" s="986"/>
      <c r="AP3" s="987" t="s">
        <v>162</v>
      </c>
      <c r="AQ3" s="987"/>
      <c r="AR3" s="987"/>
      <c r="AS3" s="987"/>
      <c r="AT3" s="987"/>
      <c r="AU3" s="987"/>
      <c r="AV3" s="987"/>
      <c r="AW3" s="987"/>
      <c r="AX3" s="987"/>
      <c r="AY3" s="988"/>
    </row>
    <row r="4" spans="1:52" ht="26.1" customHeight="1">
      <c r="A4" s="989" t="s">
        <v>80</v>
      </c>
      <c r="B4" s="990"/>
      <c r="C4" s="990"/>
      <c r="D4" s="990"/>
      <c r="E4" s="990"/>
      <c r="F4" s="990"/>
      <c r="G4" s="991" t="s">
        <v>163</v>
      </c>
      <c r="H4" s="992"/>
      <c r="I4" s="992"/>
      <c r="J4" s="992"/>
      <c r="K4" s="992"/>
      <c r="L4" s="992"/>
      <c r="M4" s="992"/>
      <c r="N4" s="992"/>
      <c r="O4" s="992"/>
      <c r="P4" s="992"/>
      <c r="Q4" s="992"/>
      <c r="R4" s="992"/>
      <c r="S4" s="992"/>
      <c r="T4" s="992"/>
      <c r="U4" s="992"/>
      <c r="V4" s="992"/>
      <c r="W4" s="992"/>
      <c r="X4" s="992"/>
      <c r="Y4" s="992"/>
      <c r="Z4" s="993"/>
      <c r="AA4" s="678" t="s">
        <v>17</v>
      </c>
      <c r="AB4" s="679"/>
      <c r="AC4" s="679"/>
      <c r="AD4" s="679"/>
      <c r="AE4" s="679"/>
      <c r="AF4" s="679"/>
      <c r="AG4" s="994" t="s">
        <v>164</v>
      </c>
      <c r="AH4" s="995"/>
      <c r="AI4" s="995"/>
      <c r="AJ4" s="995"/>
      <c r="AK4" s="995"/>
      <c r="AL4" s="995"/>
      <c r="AM4" s="995"/>
      <c r="AN4" s="995"/>
      <c r="AO4" s="995"/>
      <c r="AP4" s="995"/>
      <c r="AQ4" s="995"/>
      <c r="AR4" s="995"/>
      <c r="AS4" s="995"/>
      <c r="AT4" s="995"/>
      <c r="AU4" s="995"/>
      <c r="AV4" s="995"/>
      <c r="AW4" s="995"/>
      <c r="AX4" s="995"/>
      <c r="AY4" s="996"/>
    </row>
    <row r="5" spans="1:52" ht="26.1" customHeight="1">
      <c r="A5" s="973" t="s">
        <v>81</v>
      </c>
      <c r="B5" s="974"/>
      <c r="C5" s="974"/>
      <c r="D5" s="974"/>
      <c r="E5" s="974"/>
      <c r="F5" s="975"/>
      <c r="G5" s="961" t="s">
        <v>165</v>
      </c>
      <c r="H5" s="962"/>
      <c r="I5" s="962"/>
      <c r="J5" s="962"/>
      <c r="K5" s="962"/>
      <c r="L5" s="962"/>
      <c r="M5" s="962"/>
      <c r="N5" s="962"/>
      <c r="O5" s="962"/>
      <c r="P5" s="962"/>
      <c r="Q5" s="962"/>
      <c r="R5" s="962"/>
      <c r="S5" s="962"/>
      <c r="T5" s="962"/>
      <c r="U5" s="962"/>
      <c r="V5" s="962"/>
      <c r="W5" s="962"/>
      <c r="X5" s="962"/>
      <c r="Y5" s="962"/>
      <c r="Z5" s="963"/>
      <c r="AA5" s="813" t="s">
        <v>18</v>
      </c>
      <c r="AB5" s="814"/>
      <c r="AC5" s="814"/>
      <c r="AD5" s="814"/>
      <c r="AE5" s="814"/>
      <c r="AF5" s="815"/>
      <c r="AG5" s="807" t="s">
        <v>166</v>
      </c>
      <c r="AH5" s="824"/>
      <c r="AI5" s="824"/>
      <c r="AJ5" s="824"/>
      <c r="AK5" s="824"/>
      <c r="AL5" s="824"/>
      <c r="AM5" s="824"/>
      <c r="AN5" s="824"/>
      <c r="AO5" s="824"/>
      <c r="AP5" s="824"/>
      <c r="AQ5" s="824"/>
      <c r="AR5" s="824"/>
      <c r="AS5" s="824"/>
      <c r="AT5" s="824"/>
      <c r="AU5" s="824"/>
      <c r="AV5" s="824"/>
      <c r="AW5" s="824"/>
      <c r="AX5" s="824"/>
      <c r="AY5" s="976"/>
    </row>
    <row r="6" spans="1:52" ht="26.1" customHeight="1">
      <c r="A6" s="977" t="s">
        <v>82</v>
      </c>
      <c r="B6" s="978"/>
      <c r="C6" s="978"/>
      <c r="D6" s="978"/>
      <c r="E6" s="978"/>
      <c r="F6" s="979"/>
      <c r="G6" s="980" t="s">
        <v>167</v>
      </c>
      <c r="H6" s="981"/>
      <c r="I6" s="981"/>
      <c r="J6" s="981"/>
      <c r="K6" s="981"/>
      <c r="L6" s="981"/>
      <c r="M6" s="981"/>
      <c r="N6" s="981"/>
      <c r="O6" s="981"/>
      <c r="P6" s="981"/>
      <c r="Q6" s="981"/>
      <c r="R6" s="981"/>
      <c r="S6" s="981"/>
      <c r="T6" s="981"/>
      <c r="U6" s="981"/>
      <c r="V6" s="981"/>
      <c r="W6" s="981"/>
      <c r="X6" s="981"/>
      <c r="Y6" s="981"/>
      <c r="Z6" s="982"/>
      <c r="AA6" s="813" t="s">
        <v>0</v>
      </c>
      <c r="AB6" s="814"/>
      <c r="AC6" s="814"/>
      <c r="AD6" s="814"/>
      <c r="AE6" s="814"/>
      <c r="AF6" s="815"/>
      <c r="AG6" s="807" t="s">
        <v>168</v>
      </c>
      <c r="AH6" s="824"/>
      <c r="AI6" s="824"/>
      <c r="AJ6" s="824"/>
      <c r="AK6" s="824"/>
      <c r="AL6" s="824"/>
      <c r="AM6" s="824"/>
      <c r="AN6" s="824"/>
      <c r="AO6" s="824"/>
      <c r="AP6" s="824"/>
      <c r="AQ6" s="824"/>
      <c r="AR6" s="824"/>
      <c r="AS6" s="824"/>
      <c r="AT6" s="824"/>
      <c r="AU6" s="824"/>
      <c r="AV6" s="824"/>
      <c r="AW6" s="824"/>
      <c r="AX6" s="824"/>
      <c r="AY6" s="976"/>
    </row>
    <row r="7" spans="1:52" ht="74.25" customHeight="1">
      <c r="A7" s="959" t="s">
        <v>111</v>
      </c>
      <c r="B7" s="502"/>
      <c r="C7" s="502"/>
      <c r="D7" s="502"/>
      <c r="E7" s="502"/>
      <c r="F7" s="960"/>
      <c r="G7" s="961" t="s">
        <v>169</v>
      </c>
      <c r="H7" s="962"/>
      <c r="I7" s="962"/>
      <c r="J7" s="962"/>
      <c r="K7" s="962"/>
      <c r="L7" s="962"/>
      <c r="M7" s="962"/>
      <c r="N7" s="962"/>
      <c r="O7" s="962"/>
      <c r="P7" s="962"/>
      <c r="Q7" s="962"/>
      <c r="R7" s="962"/>
      <c r="S7" s="962"/>
      <c r="T7" s="962"/>
      <c r="U7" s="962"/>
      <c r="V7" s="962"/>
      <c r="W7" s="962"/>
      <c r="X7" s="962"/>
      <c r="Y7" s="962"/>
      <c r="Z7" s="963"/>
      <c r="AA7" s="964" t="s">
        <v>79</v>
      </c>
      <c r="AB7" s="965"/>
      <c r="AC7" s="965"/>
      <c r="AD7" s="965"/>
      <c r="AE7" s="965"/>
      <c r="AF7" s="966"/>
      <c r="AG7" s="967" t="s">
        <v>170</v>
      </c>
      <c r="AH7" s="968"/>
      <c r="AI7" s="968"/>
      <c r="AJ7" s="968"/>
      <c r="AK7" s="968"/>
      <c r="AL7" s="968"/>
      <c r="AM7" s="968"/>
      <c r="AN7" s="968"/>
      <c r="AO7" s="968"/>
      <c r="AP7" s="968"/>
      <c r="AQ7" s="968"/>
      <c r="AR7" s="968"/>
      <c r="AS7" s="968"/>
      <c r="AT7" s="968"/>
      <c r="AU7" s="968"/>
      <c r="AV7" s="968"/>
      <c r="AW7" s="968"/>
      <c r="AX7" s="968"/>
      <c r="AY7" s="969"/>
      <c r="AZ7" s="9"/>
    </row>
    <row r="8" spans="1:52" ht="75" customHeight="1">
      <c r="A8" s="959" t="s">
        <v>24</v>
      </c>
      <c r="B8" s="502"/>
      <c r="C8" s="502"/>
      <c r="D8" s="502"/>
      <c r="E8" s="502"/>
      <c r="F8" s="960"/>
      <c r="G8" s="970" t="s">
        <v>171</v>
      </c>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2"/>
    </row>
    <row r="9" spans="1:52" ht="24.95" customHeight="1">
      <c r="A9" s="825" t="s">
        <v>131</v>
      </c>
      <c r="B9" s="826"/>
      <c r="C9" s="826"/>
      <c r="D9" s="826"/>
      <c r="E9" s="826"/>
      <c r="F9" s="827"/>
      <c r="G9" s="936" t="s">
        <v>173</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7"/>
      <c r="AY9" s="938"/>
    </row>
    <row r="10" spans="1:52" ht="24.95" customHeight="1">
      <c r="A10" s="562"/>
      <c r="B10" s="563"/>
      <c r="C10" s="563"/>
      <c r="D10" s="563"/>
      <c r="E10" s="563"/>
      <c r="F10" s="564"/>
      <c r="G10" s="939" t="s">
        <v>237</v>
      </c>
      <c r="H10" s="940"/>
      <c r="I10" s="940"/>
      <c r="J10" s="94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1"/>
    </row>
    <row r="11" spans="1:52" ht="75" customHeight="1" thickBot="1">
      <c r="A11" s="793"/>
      <c r="B11" s="794"/>
      <c r="C11" s="794"/>
      <c r="D11" s="794"/>
      <c r="E11" s="794"/>
      <c r="F11" s="795"/>
      <c r="G11" s="942" t="s">
        <v>172</v>
      </c>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4"/>
    </row>
    <row r="12" spans="1:52" ht="15" customHeight="1">
      <c r="A12" s="945" t="s">
        <v>74</v>
      </c>
      <c r="B12" s="946"/>
      <c r="C12" s="946"/>
      <c r="D12" s="946"/>
      <c r="E12" s="946"/>
      <c r="F12" s="947"/>
      <c r="G12" s="565" t="s">
        <v>85</v>
      </c>
      <c r="H12" s="566"/>
      <c r="I12" s="566"/>
      <c r="J12" s="566"/>
      <c r="K12" s="566"/>
      <c r="L12" s="566"/>
      <c r="M12" s="566"/>
      <c r="N12" s="948"/>
      <c r="O12" s="949" t="s">
        <v>174</v>
      </c>
      <c r="P12" s="950"/>
      <c r="Q12" s="950"/>
      <c r="R12" s="950"/>
      <c r="S12" s="950"/>
      <c r="T12" s="950"/>
      <c r="U12" s="950"/>
      <c r="V12" s="951"/>
      <c r="W12" s="952" t="s">
        <v>102</v>
      </c>
      <c r="X12" s="953"/>
      <c r="Y12" s="953"/>
      <c r="Z12" s="953"/>
      <c r="AA12" s="953"/>
      <c r="AB12" s="953"/>
      <c r="AC12" s="953"/>
      <c r="AD12" s="954"/>
      <c r="AE12" s="955" t="s">
        <v>176</v>
      </c>
      <c r="AF12" s="956"/>
      <c r="AG12" s="956"/>
      <c r="AH12" s="956"/>
      <c r="AI12" s="956"/>
      <c r="AJ12" s="956"/>
      <c r="AK12" s="957"/>
      <c r="AL12" s="958" t="s">
        <v>19</v>
      </c>
      <c r="AM12" s="566"/>
      <c r="AN12" s="566"/>
      <c r="AO12" s="566"/>
      <c r="AP12" s="566"/>
      <c r="AQ12" s="566"/>
      <c r="AR12" s="948"/>
      <c r="AS12" s="933">
        <v>25000</v>
      </c>
      <c r="AT12" s="934"/>
      <c r="AU12" s="934"/>
      <c r="AV12" s="934"/>
      <c r="AW12" s="934"/>
      <c r="AX12" s="934"/>
      <c r="AY12" s="935"/>
    </row>
    <row r="13" spans="1:52" ht="15" customHeight="1">
      <c r="A13" s="914"/>
      <c r="B13" s="915"/>
      <c r="C13" s="915"/>
      <c r="D13" s="915"/>
      <c r="E13" s="915"/>
      <c r="F13" s="916"/>
      <c r="G13" s="569"/>
      <c r="H13" s="570"/>
      <c r="I13" s="570"/>
      <c r="J13" s="570"/>
      <c r="K13" s="570"/>
      <c r="L13" s="570"/>
      <c r="M13" s="570"/>
      <c r="N13" s="920"/>
      <c r="O13" s="922"/>
      <c r="P13" s="923"/>
      <c r="Q13" s="923"/>
      <c r="R13" s="923"/>
      <c r="S13" s="923"/>
      <c r="T13" s="923"/>
      <c r="U13" s="923"/>
      <c r="V13" s="924"/>
      <c r="W13" s="901" t="s">
        <v>103</v>
      </c>
      <c r="X13" s="902"/>
      <c r="Y13" s="902"/>
      <c r="Z13" s="902"/>
      <c r="AA13" s="902"/>
      <c r="AB13" s="902"/>
      <c r="AC13" s="902"/>
      <c r="AD13" s="903"/>
      <c r="AE13" s="904" t="s">
        <v>177</v>
      </c>
      <c r="AF13" s="905"/>
      <c r="AG13" s="905"/>
      <c r="AH13" s="905"/>
      <c r="AI13" s="905"/>
      <c r="AJ13" s="905"/>
      <c r="AK13" s="906"/>
      <c r="AL13" s="932"/>
      <c r="AM13" s="570"/>
      <c r="AN13" s="570"/>
      <c r="AO13" s="570"/>
      <c r="AP13" s="570"/>
      <c r="AQ13" s="570"/>
      <c r="AR13" s="920"/>
      <c r="AS13" s="898"/>
      <c r="AT13" s="899"/>
      <c r="AU13" s="899"/>
      <c r="AV13" s="899"/>
      <c r="AW13" s="899"/>
      <c r="AX13" s="899"/>
      <c r="AY13" s="900"/>
    </row>
    <row r="14" spans="1:52" ht="46.5" customHeight="1">
      <c r="A14" s="917"/>
      <c r="B14" s="763"/>
      <c r="C14" s="763"/>
      <c r="D14" s="763"/>
      <c r="E14" s="763"/>
      <c r="F14" s="918"/>
      <c r="G14" s="529" t="s">
        <v>86</v>
      </c>
      <c r="H14" s="530"/>
      <c r="I14" s="530"/>
      <c r="J14" s="530"/>
      <c r="K14" s="530"/>
      <c r="L14" s="530"/>
      <c r="M14" s="530"/>
      <c r="N14" s="919"/>
      <c r="O14" s="911" t="s">
        <v>175</v>
      </c>
      <c r="P14" s="912"/>
      <c r="Q14" s="912"/>
      <c r="R14" s="912"/>
      <c r="S14" s="912"/>
      <c r="T14" s="912"/>
      <c r="U14" s="912"/>
      <c r="V14" s="921"/>
      <c r="W14" s="931" t="s">
        <v>83</v>
      </c>
      <c r="X14" s="530"/>
      <c r="Y14" s="530"/>
      <c r="Z14" s="530"/>
      <c r="AA14" s="530"/>
      <c r="AB14" s="530"/>
      <c r="AC14" s="530"/>
      <c r="AD14" s="919"/>
      <c r="AE14" s="580" t="s">
        <v>178</v>
      </c>
      <c r="AF14" s="581"/>
      <c r="AG14" s="581"/>
      <c r="AH14" s="581"/>
      <c r="AI14" s="581"/>
      <c r="AJ14" s="581"/>
      <c r="AK14" s="910"/>
      <c r="AL14" s="931" t="s">
        <v>70</v>
      </c>
      <c r="AM14" s="530"/>
      <c r="AN14" s="530"/>
      <c r="AO14" s="530"/>
      <c r="AP14" s="530"/>
      <c r="AQ14" s="530"/>
      <c r="AR14" s="919"/>
      <c r="AS14" s="911" t="s">
        <v>179</v>
      </c>
      <c r="AT14" s="912"/>
      <c r="AU14" s="912"/>
      <c r="AV14" s="912"/>
      <c r="AW14" s="912"/>
      <c r="AX14" s="912"/>
      <c r="AY14" s="913"/>
    </row>
    <row r="15" spans="1:52" ht="15" customHeight="1">
      <c r="A15" s="879" t="s">
        <v>75</v>
      </c>
      <c r="B15" s="880"/>
      <c r="C15" s="880"/>
      <c r="D15" s="880"/>
      <c r="E15" s="880"/>
      <c r="F15" s="881"/>
      <c r="G15" s="529" t="s">
        <v>16</v>
      </c>
      <c r="H15" s="530"/>
      <c r="I15" s="530"/>
      <c r="J15" s="530"/>
      <c r="K15" s="530"/>
      <c r="L15" s="530"/>
      <c r="M15" s="530"/>
      <c r="N15" s="919"/>
      <c r="O15" s="911" t="s">
        <v>231</v>
      </c>
      <c r="P15" s="912"/>
      <c r="Q15" s="912"/>
      <c r="R15" s="912"/>
      <c r="S15" s="912"/>
      <c r="T15" s="912"/>
      <c r="U15" s="912"/>
      <c r="V15" s="921"/>
      <c r="W15" s="925" t="s">
        <v>102</v>
      </c>
      <c r="X15" s="926"/>
      <c r="Y15" s="926"/>
      <c r="Z15" s="926"/>
      <c r="AA15" s="926"/>
      <c r="AB15" s="926"/>
      <c r="AC15" s="926"/>
      <c r="AD15" s="927"/>
      <c r="AE15" s="928" t="s">
        <v>176</v>
      </c>
      <c r="AF15" s="929"/>
      <c r="AG15" s="929"/>
      <c r="AH15" s="929"/>
      <c r="AI15" s="929"/>
      <c r="AJ15" s="929"/>
      <c r="AK15" s="930"/>
      <c r="AL15" s="931" t="s">
        <v>19</v>
      </c>
      <c r="AM15" s="530"/>
      <c r="AN15" s="530"/>
      <c r="AO15" s="530"/>
      <c r="AP15" s="530"/>
      <c r="AQ15" s="530"/>
      <c r="AR15" s="919"/>
      <c r="AS15" s="895">
        <v>5000</v>
      </c>
      <c r="AT15" s="896"/>
      <c r="AU15" s="896"/>
      <c r="AV15" s="896"/>
      <c r="AW15" s="896"/>
      <c r="AX15" s="896"/>
      <c r="AY15" s="897"/>
    </row>
    <row r="16" spans="1:52" ht="15" customHeight="1">
      <c r="A16" s="914"/>
      <c r="B16" s="915"/>
      <c r="C16" s="915"/>
      <c r="D16" s="915"/>
      <c r="E16" s="915"/>
      <c r="F16" s="916"/>
      <c r="G16" s="569"/>
      <c r="H16" s="570"/>
      <c r="I16" s="570"/>
      <c r="J16" s="570"/>
      <c r="K16" s="570"/>
      <c r="L16" s="570"/>
      <c r="M16" s="570"/>
      <c r="N16" s="920"/>
      <c r="O16" s="922"/>
      <c r="P16" s="923"/>
      <c r="Q16" s="923"/>
      <c r="R16" s="923"/>
      <c r="S16" s="923"/>
      <c r="T16" s="923"/>
      <c r="U16" s="923"/>
      <c r="V16" s="924"/>
      <c r="W16" s="901" t="s">
        <v>103</v>
      </c>
      <c r="X16" s="902"/>
      <c r="Y16" s="902"/>
      <c r="Z16" s="902"/>
      <c r="AA16" s="902"/>
      <c r="AB16" s="902"/>
      <c r="AC16" s="902"/>
      <c r="AD16" s="903"/>
      <c r="AE16" s="904" t="s">
        <v>177</v>
      </c>
      <c r="AF16" s="905"/>
      <c r="AG16" s="905"/>
      <c r="AH16" s="905"/>
      <c r="AI16" s="905"/>
      <c r="AJ16" s="905"/>
      <c r="AK16" s="906"/>
      <c r="AL16" s="932"/>
      <c r="AM16" s="570"/>
      <c r="AN16" s="570"/>
      <c r="AO16" s="570"/>
      <c r="AP16" s="570"/>
      <c r="AQ16" s="570"/>
      <c r="AR16" s="920"/>
      <c r="AS16" s="898"/>
      <c r="AT16" s="899"/>
      <c r="AU16" s="899"/>
      <c r="AV16" s="899"/>
      <c r="AW16" s="899"/>
      <c r="AX16" s="899"/>
      <c r="AY16" s="900"/>
    </row>
    <row r="17" spans="1:51" ht="51" customHeight="1">
      <c r="A17" s="917"/>
      <c r="B17" s="763"/>
      <c r="C17" s="763"/>
      <c r="D17" s="763"/>
      <c r="E17" s="763"/>
      <c r="F17" s="918"/>
      <c r="G17" s="885" t="s">
        <v>86</v>
      </c>
      <c r="H17" s="835"/>
      <c r="I17" s="835"/>
      <c r="J17" s="835"/>
      <c r="K17" s="835"/>
      <c r="L17" s="835"/>
      <c r="M17" s="835"/>
      <c r="N17" s="836"/>
      <c r="O17" s="907" t="s">
        <v>175</v>
      </c>
      <c r="P17" s="908"/>
      <c r="Q17" s="908"/>
      <c r="R17" s="908"/>
      <c r="S17" s="908"/>
      <c r="T17" s="908"/>
      <c r="U17" s="908"/>
      <c r="V17" s="909"/>
      <c r="W17" s="840" t="s">
        <v>83</v>
      </c>
      <c r="X17" s="835"/>
      <c r="Y17" s="835"/>
      <c r="Z17" s="835"/>
      <c r="AA17" s="835"/>
      <c r="AB17" s="835"/>
      <c r="AC17" s="835"/>
      <c r="AD17" s="836"/>
      <c r="AE17" s="580" t="s">
        <v>178</v>
      </c>
      <c r="AF17" s="581"/>
      <c r="AG17" s="581"/>
      <c r="AH17" s="581"/>
      <c r="AI17" s="581"/>
      <c r="AJ17" s="581"/>
      <c r="AK17" s="910"/>
      <c r="AL17" s="840" t="s">
        <v>70</v>
      </c>
      <c r="AM17" s="835"/>
      <c r="AN17" s="835"/>
      <c r="AO17" s="835"/>
      <c r="AP17" s="835"/>
      <c r="AQ17" s="835"/>
      <c r="AR17" s="836"/>
      <c r="AS17" s="911" t="s">
        <v>179</v>
      </c>
      <c r="AT17" s="912"/>
      <c r="AU17" s="912"/>
      <c r="AV17" s="912"/>
      <c r="AW17" s="912"/>
      <c r="AX17" s="912"/>
      <c r="AY17" s="913"/>
    </row>
    <row r="18" spans="1:51" ht="30" customHeight="1">
      <c r="A18" s="879" t="s">
        <v>89</v>
      </c>
      <c r="B18" s="880"/>
      <c r="C18" s="880"/>
      <c r="D18" s="880"/>
      <c r="E18" s="880"/>
      <c r="F18" s="881"/>
      <c r="G18" s="885" t="s">
        <v>15</v>
      </c>
      <c r="H18" s="835"/>
      <c r="I18" s="835"/>
      <c r="J18" s="835"/>
      <c r="K18" s="835"/>
      <c r="L18" s="835"/>
      <c r="M18" s="835"/>
      <c r="N18" s="836"/>
      <c r="O18" s="837"/>
      <c r="P18" s="838"/>
      <c r="Q18" s="838"/>
      <c r="R18" s="838"/>
      <c r="S18" s="838"/>
      <c r="T18" s="838"/>
      <c r="U18" s="838"/>
      <c r="V18" s="838"/>
      <c r="W18" s="838"/>
      <c r="X18" s="838"/>
      <c r="Y18" s="838"/>
      <c r="Z18" s="838"/>
      <c r="AA18" s="838"/>
      <c r="AB18" s="838"/>
      <c r="AC18" s="838"/>
      <c r="AD18" s="838"/>
      <c r="AE18" s="838"/>
      <c r="AF18" s="838"/>
      <c r="AG18" s="838"/>
      <c r="AH18" s="838"/>
      <c r="AI18" s="838"/>
      <c r="AJ18" s="838"/>
      <c r="AK18" s="839"/>
      <c r="AL18" s="840" t="s">
        <v>90</v>
      </c>
      <c r="AM18" s="835"/>
      <c r="AN18" s="835"/>
      <c r="AO18" s="835"/>
      <c r="AP18" s="835"/>
      <c r="AQ18" s="835"/>
      <c r="AR18" s="836"/>
      <c r="AS18" s="886"/>
      <c r="AT18" s="887"/>
      <c r="AU18" s="887"/>
      <c r="AV18" s="887"/>
      <c r="AW18" s="887"/>
      <c r="AX18" s="887"/>
      <c r="AY18" s="888"/>
    </row>
    <row r="19" spans="1:51" ht="30" customHeight="1" thickBot="1">
      <c r="A19" s="882"/>
      <c r="B19" s="883"/>
      <c r="C19" s="883"/>
      <c r="D19" s="883"/>
      <c r="E19" s="883"/>
      <c r="F19" s="884"/>
      <c r="G19" s="889" t="s">
        <v>25</v>
      </c>
      <c r="H19" s="890"/>
      <c r="I19" s="890"/>
      <c r="J19" s="890"/>
      <c r="K19" s="890"/>
      <c r="L19" s="890"/>
      <c r="M19" s="890"/>
      <c r="N19" s="891"/>
      <c r="O19" s="892"/>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4"/>
    </row>
    <row r="20" spans="1:51" ht="60" customHeight="1">
      <c r="A20" s="862" t="s">
        <v>22</v>
      </c>
      <c r="B20" s="863"/>
      <c r="C20" s="863"/>
      <c r="D20" s="863"/>
      <c r="E20" s="863"/>
      <c r="F20" s="864"/>
      <c r="G20" s="865" t="s">
        <v>230</v>
      </c>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7"/>
    </row>
    <row r="21" spans="1:51" ht="90.75" customHeight="1" thickBot="1">
      <c r="A21" s="868" t="s">
        <v>26</v>
      </c>
      <c r="B21" s="869"/>
      <c r="C21" s="869"/>
      <c r="D21" s="869"/>
      <c r="E21" s="869"/>
      <c r="F21" s="870"/>
      <c r="G21" s="871" t="s">
        <v>238</v>
      </c>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2"/>
      <c r="AY21" s="873"/>
    </row>
    <row r="22" spans="1:51" ht="39.950000000000003" customHeight="1">
      <c r="A22" s="559" t="s">
        <v>28</v>
      </c>
      <c r="B22" s="560"/>
      <c r="C22" s="560"/>
      <c r="D22" s="560"/>
      <c r="E22" s="560"/>
      <c r="F22" s="561"/>
      <c r="G22" s="623" t="s">
        <v>91</v>
      </c>
      <c r="H22" s="624"/>
      <c r="I22" s="624"/>
      <c r="J22" s="624"/>
      <c r="K22" s="624"/>
      <c r="L22" s="624"/>
      <c r="M22" s="624"/>
      <c r="N22" s="624"/>
      <c r="O22" s="624"/>
      <c r="P22" s="624" t="s">
        <v>31</v>
      </c>
      <c r="Q22" s="624"/>
      <c r="R22" s="624"/>
      <c r="S22" s="624"/>
      <c r="T22" s="624"/>
      <c r="U22" s="624"/>
      <c r="V22" s="624"/>
      <c r="W22" s="624"/>
      <c r="X22" s="624"/>
      <c r="Y22" s="796"/>
      <c r="Z22" s="796"/>
      <c r="AA22" s="796"/>
      <c r="AB22" s="796"/>
      <c r="AC22" s="874" t="s">
        <v>1</v>
      </c>
      <c r="AD22" s="875"/>
      <c r="AE22" s="876" t="s">
        <v>142</v>
      </c>
      <c r="AF22" s="877"/>
      <c r="AG22" s="877"/>
      <c r="AH22" s="878"/>
      <c r="AI22" s="854" t="s">
        <v>143</v>
      </c>
      <c r="AJ22" s="855"/>
      <c r="AK22" s="855"/>
      <c r="AL22" s="855"/>
      <c r="AM22" s="854" t="s">
        <v>147</v>
      </c>
      <c r="AN22" s="855"/>
      <c r="AO22" s="855"/>
      <c r="AP22" s="855"/>
      <c r="AQ22" s="624" t="s">
        <v>118</v>
      </c>
      <c r="AR22" s="856"/>
      <c r="AS22" s="856"/>
      <c r="AT22" s="856"/>
      <c r="AU22" s="857" t="s">
        <v>92</v>
      </c>
      <c r="AV22" s="857"/>
      <c r="AW22" s="857"/>
      <c r="AX22" s="857"/>
      <c r="AY22" s="858"/>
    </row>
    <row r="23" spans="1:51" ht="25.5" customHeight="1">
      <c r="A23" s="562"/>
      <c r="B23" s="563"/>
      <c r="C23" s="563"/>
      <c r="D23" s="563"/>
      <c r="E23" s="563"/>
      <c r="F23" s="564"/>
      <c r="G23" s="859" t="s">
        <v>364</v>
      </c>
      <c r="H23" s="822"/>
      <c r="I23" s="822"/>
      <c r="J23" s="822"/>
      <c r="K23" s="822"/>
      <c r="L23" s="822"/>
      <c r="M23" s="822"/>
      <c r="N23" s="822"/>
      <c r="O23" s="822"/>
      <c r="P23" s="823" t="s">
        <v>180</v>
      </c>
      <c r="Q23" s="823"/>
      <c r="R23" s="823"/>
      <c r="S23" s="823"/>
      <c r="T23" s="823"/>
      <c r="U23" s="823"/>
      <c r="V23" s="823"/>
      <c r="W23" s="823"/>
      <c r="X23" s="823"/>
      <c r="Y23" s="785" t="s">
        <v>29</v>
      </c>
      <c r="Z23" s="785"/>
      <c r="AA23" s="785"/>
      <c r="AB23" s="785"/>
      <c r="AC23" s="807" t="s">
        <v>181</v>
      </c>
      <c r="AD23" s="808"/>
      <c r="AE23" s="848">
        <v>3506</v>
      </c>
      <c r="AF23" s="849"/>
      <c r="AG23" s="849"/>
      <c r="AH23" s="849"/>
      <c r="AI23" s="851">
        <v>2512</v>
      </c>
      <c r="AJ23" s="852"/>
      <c r="AK23" s="852"/>
      <c r="AL23" s="852"/>
      <c r="AM23" s="848">
        <v>1711</v>
      </c>
      <c r="AN23" s="849"/>
      <c r="AO23" s="849"/>
      <c r="AP23" s="849"/>
      <c r="AQ23" s="791"/>
      <c r="AR23" s="791"/>
      <c r="AS23" s="791"/>
      <c r="AT23" s="791"/>
      <c r="AU23" s="810"/>
      <c r="AV23" s="810"/>
      <c r="AW23" s="810"/>
      <c r="AX23" s="810"/>
      <c r="AY23" s="850"/>
    </row>
    <row r="24" spans="1:51" ht="25.5" customHeight="1">
      <c r="A24" s="562"/>
      <c r="B24" s="563"/>
      <c r="C24" s="563"/>
      <c r="D24" s="563"/>
      <c r="E24" s="563"/>
      <c r="F24" s="564"/>
      <c r="G24" s="859"/>
      <c r="H24" s="822"/>
      <c r="I24" s="822"/>
      <c r="J24" s="822"/>
      <c r="K24" s="822"/>
      <c r="L24" s="822"/>
      <c r="M24" s="822"/>
      <c r="N24" s="822"/>
      <c r="O24" s="822"/>
      <c r="P24" s="823"/>
      <c r="Q24" s="823"/>
      <c r="R24" s="823"/>
      <c r="S24" s="823"/>
      <c r="T24" s="823"/>
      <c r="U24" s="823"/>
      <c r="V24" s="823"/>
      <c r="W24" s="823"/>
      <c r="X24" s="823"/>
      <c r="Y24" s="785" t="s">
        <v>40</v>
      </c>
      <c r="Z24" s="785"/>
      <c r="AA24" s="785"/>
      <c r="AB24" s="785"/>
      <c r="AC24" s="807" t="s">
        <v>181</v>
      </c>
      <c r="AD24" s="808"/>
      <c r="AE24" s="848">
        <v>4324</v>
      </c>
      <c r="AF24" s="849"/>
      <c r="AG24" s="849"/>
      <c r="AH24" s="849"/>
      <c r="AI24" s="851">
        <v>3062</v>
      </c>
      <c r="AJ24" s="852"/>
      <c r="AK24" s="852"/>
      <c r="AL24" s="852"/>
      <c r="AM24" s="848">
        <v>2009</v>
      </c>
      <c r="AN24" s="849"/>
      <c r="AO24" s="849"/>
      <c r="AP24" s="849"/>
      <c r="AQ24" s="608"/>
      <c r="AR24" s="608"/>
      <c r="AS24" s="608"/>
      <c r="AT24" s="608"/>
      <c r="AU24" s="849">
        <v>30259</v>
      </c>
      <c r="AV24" s="849"/>
      <c r="AW24" s="849"/>
      <c r="AX24" s="849"/>
      <c r="AY24" s="853"/>
    </row>
    <row r="25" spans="1:51" ht="25.5" customHeight="1">
      <c r="A25" s="562"/>
      <c r="B25" s="563"/>
      <c r="C25" s="563"/>
      <c r="D25" s="563"/>
      <c r="E25" s="563"/>
      <c r="F25" s="564"/>
      <c r="G25" s="860"/>
      <c r="H25" s="861"/>
      <c r="I25" s="861"/>
      <c r="J25" s="861"/>
      <c r="K25" s="861"/>
      <c r="L25" s="861"/>
      <c r="M25" s="861"/>
      <c r="N25" s="861"/>
      <c r="O25" s="861"/>
      <c r="P25" s="823"/>
      <c r="Q25" s="823"/>
      <c r="R25" s="823"/>
      <c r="S25" s="823"/>
      <c r="T25" s="823"/>
      <c r="U25" s="823"/>
      <c r="V25" s="823"/>
      <c r="W25" s="823"/>
      <c r="X25" s="823"/>
      <c r="Y25" s="845" t="s">
        <v>30</v>
      </c>
      <c r="Z25" s="845"/>
      <c r="AA25" s="845"/>
      <c r="AB25" s="845"/>
      <c r="AC25" s="807" t="s">
        <v>51</v>
      </c>
      <c r="AD25" s="808"/>
      <c r="AE25" s="846">
        <f t="shared" ref="AE25" si="0">AE23/AE24</f>
        <v>0.81082331174838118</v>
      </c>
      <c r="AF25" s="847"/>
      <c r="AG25" s="847"/>
      <c r="AH25" s="847"/>
      <c r="AI25" s="846">
        <f t="shared" ref="AI25" si="1">AI23/AI24</f>
        <v>0.82037883736120187</v>
      </c>
      <c r="AJ25" s="847"/>
      <c r="AK25" s="847"/>
      <c r="AL25" s="847"/>
      <c r="AM25" s="846">
        <f>AM23/AM24</f>
        <v>0.85166749626679938</v>
      </c>
      <c r="AN25" s="847"/>
      <c r="AO25" s="847"/>
      <c r="AP25" s="847"/>
      <c r="AQ25" s="791"/>
      <c r="AR25" s="791"/>
      <c r="AS25" s="791"/>
      <c r="AT25" s="791"/>
      <c r="AU25" s="810"/>
      <c r="AV25" s="810"/>
      <c r="AW25" s="810"/>
      <c r="AX25" s="810"/>
      <c r="AY25" s="850"/>
    </row>
    <row r="26" spans="1:51" ht="50.1" customHeight="1">
      <c r="A26" s="825" t="s">
        <v>32</v>
      </c>
      <c r="B26" s="826"/>
      <c r="C26" s="826"/>
      <c r="D26" s="826"/>
      <c r="E26" s="826"/>
      <c r="F26" s="827"/>
      <c r="G26" s="828" t="s">
        <v>239</v>
      </c>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29"/>
      <c r="AP26" s="829"/>
      <c r="AQ26" s="830"/>
      <c r="AR26" s="830"/>
      <c r="AS26" s="830"/>
      <c r="AT26" s="830"/>
      <c r="AU26" s="829"/>
      <c r="AV26" s="829"/>
      <c r="AW26" s="829"/>
      <c r="AX26" s="829"/>
      <c r="AY26" s="831"/>
    </row>
    <row r="27" spans="1:51" ht="35.1" customHeight="1">
      <c r="A27" s="825" t="s">
        <v>110</v>
      </c>
      <c r="B27" s="826"/>
      <c r="C27" s="826"/>
      <c r="D27" s="826"/>
      <c r="E27" s="826"/>
      <c r="F27" s="827"/>
      <c r="G27" s="835" t="s">
        <v>113</v>
      </c>
      <c r="H27" s="835"/>
      <c r="I27" s="835"/>
      <c r="J27" s="835"/>
      <c r="K27" s="836"/>
      <c r="L27" s="837" t="s">
        <v>234</v>
      </c>
      <c r="M27" s="838"/>
      <c r="N27" s="838"/>
      <c r="O27" s="838"/>
      <c r="P27" s="838"/>
      <c r="Q27" s="839"/>
      <c r="R27" s="840" t="s">
        <v>108</v>
      </c>
      <c r="S27" s="835"/>
      <c r="T27" s="835"/>
      <c r="U27" s="835"/>
      <c r="V27" s="836"/>
      <c r="W27" s="841" t="s">
        <v>235</v>
      </c>
      <c r="X27" s="842"/>
      <c r="Y27" s="842"/>
      <c r="Z27" s="842"/>
      <c r="AA27" s="842"/>
      <c r="AB27" s="842"/>
      <c r="AC27" s="842"/>
      <c r="AD27" s="842"/>
      <c r="AE27" s="842"/>
      <c r="AF27" s="842"/>
      <c r="AG27" s="842"/>
      <c r="AH27" s="842"/>
      <c r="AI27" s="842"/>
      <c r="AJ27" s="842"/>
      <c r="AK27" s="843"/>
      <c r="AL27" s="840" t="s">
        <v>109</v>
      </c>
      <c r="AM27" s="835"/>
      <c r="AN27" s="835"/>
      <c r="AO27" s="835"/>
      <c r="AP27" s="835"/>
      <c r="AQ27" s="835"/>
      <c r="AR27" s="836"/>
      <c r="AS27" s="837">
        <v>8</v>
      </c>
      <c r="AT27" s="838"/>
      <c r="AU27" s="838"/>
      <c r="AV27" s="838"/>
      <c r="AW27" s="838"/>
      <c r="AX27" s="838"/>
      <c r="AY27" s="844"/>
    </row>
    <row r="28" spans="1:51" ht="35.1" customHeight="1">
      <c r="A28" s="562"/>
      <c r="B28" s="563"/>
      <c r="C28" s="563"/>
      <c r="D28" s="563"/>
      <c r="E28" s="563"/>
      <c r="F28" s="564"/>
      <c r="G28" s="665" t="s">
        <v>141</v>
      </c>
      <c r="H28" s="624"/>
      <c r="I28" s="624"/>
      <c r="J28" s="624"/>
      <c r="K28" s="624"/>
      <c r="L28" s="624"/>
      <c r="M28" s="624"/>
      <c r="N28" s="624"/>
      <c r="O28" s="624"/>
      <c r="P28" s="624" t="s">
        <v>31</v>
      </c>
      <c r="Q28" s="624"/>
      <c r="R28" s="624"/>
      <c r="S28" s="624"/>
      <c r="T28" s="624"/>
      <c r="U28" s="624"/>
      <c r="V28" s="624"/>
      <c r="W28" s="624"/>
      <c r="X28" s="624"/>
      <c r="Y28" s="796"/>
      <c r="Z28" s="796"/>
      <c r="AA28" s="796"/>
      <c r="AB28" s="796"/>
      <c r="AC28" s="813" t="s">
        <v>1</v>
      </c>
      <c r="AD28" s="815"/>
      <c r="AE28" s="813" t="s">
        <v>183</v>
      </c>
      <c r="AF28" s="814"/>
      <c r="AG28" s="814"/>
      <c r="AH28" s="815"/>
      <c r="AI28" s="813" t="s">
        <v>112</v>
      </c>
      <c r="AJ28" s="814"/>
      <c r="AK28" s="814"/>
      <c r="AL28" s="815"/>
      <c r="AM28" s="813" t="s">
        <v>112</v>
      </c>
      <c r="AN28" s="814"/>
      <c r="AO28" s="814"/>
      <c r="AP28" s="815"/>
      <c r="AQ28" s="816" t="s">
        <v>118</v>
      </c>
      <c r="AR28" s="817"/>
      <c r="AS28" s="817"/>
      <c r="AT28" s="818"/>
      <c r="AU28" s="819" t="s">
        <v>92</v>
      </c>
      <c r="AV28" s="819"/>
      <c r="AW28" s="819"/>
      <c r="AX28" s="819"/>
      <c r="AY28" s="820"/>
    </row>
    <row r="29" spans="1:51" ht="25.5" customHeight="1">
      <c r="A29" s="562"/>
      <c r="B29" s="563"/>
      <c r="C29" s="563"/>
      <c r="D29" s="563"/>
      <c r="E29" s="563"/>
      <c r="F29" s="564"/>
      <c r="G29" s="821"/>
      <c r="H29" s="822"/>
      <c r="I29" s="822"/>
      <c r="J29" s="822"/>
      <c r="K29" s="822"/>
      <c r="L29" s="822"/>
      <c r="M29" s="822"/>
      <c r="N29" s="822"/>
      <c r="O29" s="822"/>
      <c r="P29" s="823"/>
      <c r="Q29" s="823"/>
      <c r="R29" s="823"/>
      <c r="S29" s="823"/>
      <c r="T29" s="823"/>
      <c r="U29" s="823"/>
      <c r="V29" s="823"/>
      <c r="W29" s="823"/>
      <c r="X29" s="823"/>
      <c r="Y29" s="785" t="s">
        <v>29</v>
      </c>
      <c r="Z29" s="785"/>
      <c r="AA29" s="785"/>
      <c r="AB29" s="785"/>
      <c r="AC29" s="807"/>
      <c r="AD29" s="808"/>
      <c r="AE29" s="807"/>
      <c r="AF29" s="824"/>
      <c r="AG29" s="824"/>
      <c r="AH29" s="808"/>
      <c r="AI29" s="327"/>
      <c r="AJ29" s="325"/>
      <c r="AK29" s="325"/>
      <c r="AL29" s="326"/>
      <c r="AM29" s="327"/>
      <c r="AN29" s="325"/>
      <c r="AO29" s="325"/>
      <c r="AP29" s="326"/>
      <c r="AQ29" s="809"/>
      <c r="AR29" s="810"/>
      <c r="AS29" s="810"/>
      <c r="AT29" s="811"/>
      <c r="AU29" s="789"/>
      <c r="AV29" s="789"/>
      <c r="AW29" s="789"/>
      <c r="AX29" s="789"/>
      <c r="AY29" s="790"/>
    </row>
    <row r="30" spans="1:51" ht="25.5" customHeight="1">
      <c r="A30" s="562"/>
      <c r="B30" s="563"/>
      <c r="C30" s="563"/>
      <c r="D30" s="563"/>
      <c r="E30" s="563"/>
      <c r="F30" s="564"/>
      <c r="G30" s="821"/>
      <c r="H30" s="822"/>
      <c r="I30" s="822"/>
      <c r="J30" s="822"/>
      <c r="K30" s="822"/>
      <c r="L30" s="822"/>
      <c r="M30" s="822"/>
      <c r="N30" s="822"/>
      <c r="O30" s="822"/>
      <c r="P30" s="823"/>
      <c r="Q30" s="823"/>
      <c r="R30" s="823"/>
      <c r="S30" s="823"/>
      <c r="T30" s="823"/>
      <c r="U30" s="823"/>
      <c r="V30" s="823"/>
      <c r="W30" s="823"/>
      <c r="X30" s="823"/>
      <c r="Y30" s="785" t="s">
        <v>40</v>
      </c>
      <c r="Z30" s="785"/>
      <c r="AA30" s="785"/>
      <c r="AB30" s="785"/>
      <c r="AC30" s="807"/>
      <c r="AD30" s="808"/>
      <c r="AE30" s="807"/>
      <c r="AF30" s="824"/>
      <c r="AG30" s="824"/>
      <c r="AH30" s="808"/>
      <c r="AI30" s="327"/>
      <c r="AJ30" s="325"/>
      <c r="AK30" s="325"/>
      <c r="AL30" s="326"/>
      <c r="AM30" s="327"/>
      <c r="AN30" s="325"/>
      <c r="AO30" s="325"/>
      <c r="AP30" s="326"/>
      <c r="AQ30" s="327"/>
      <c r="AR30" s="325"/>
      <c r="AS30" s="325"/>
      <c r="AT30" s="326"/>
      <c r="AU30" s="788"/>
      <c r="AV30" s="788"/>
      <c r="AW30" s="788"/>
      <c r="AX30" s="788"/>
      <c r="AY30" s="812"/>
    </row>
    <row r="31" spans="1:51" ht="25.5" customHeight="1">
      <c r="A31" s="832"/>
      <c r="B31" s="833"/>
      <c r="C31" s="833"/>
      <c r="D31" s="833"/>
      <c r="E31" s="833"/>
      <c r="F31" s="834"/>
      <c r="G31" s="821"/>
      <c r="H31" s="822"/>
      <c r="I31" s="822"/>
      <c r="J31" s="822"/>
      <c r="K31" s="822"/>
      <c r="L31" s="822"/>
      <c r="M31" s="822"/>
      <c r="N31" s="822"/>
      <c r="O31" s="822"/>
      <c r="P31" s="823"/>
      <c r="Q31" s="823"/>
      <c r="R31" s="823"/>
      <c r="S31" s="823"/>
      <c r="T31" s="823"/>
      <c r="U31" s="823"/>
      <c r="V31" s="823"/>
      <c r="W31" s="823"/>
      <c r="X31" s="823"/>
      <c r="Y31" s="785" t="s">
        <v>30</v>
      </c>
      <c r="Z31" s="785"/>
      <c r="AA31" s="785"/>
      <c r="AB31" s="785"/>
      <c r="AC31" s="807"/>
      <c r="AD31" s="808"/>
      <c r="AE31" s="327"/>
      <c r="AF31" s="325"/>
      <c r="AG31" s="325"/>
      <c r="AH31" s="326"/>
      <c r="AI31" s="327"/>
      <c r="AJ31" s="325"/>
      <c r="AK31" s="325"/>
      <c r="AL31" s="326"/>
      <c r="AM31" s="327"/>
      <c r="AN31" s="325"/>
      <c r="AO31" s="325"/>
      <c r="AP31" s="326"/>
      <c r="AQ31" s="809"/>
      <c r="AR31" s="810"/>
      <c r="AS31" s="810"/>
      <c r="AT31" s="811"/>
      <c r="AU31" s="791"/>
      <c r="AV31" s="791"/>
      <c r="AW31" s="791"/>
      <c r="AX31" s="791"/>
      <c r="AY31" s="792"/>
    </row>
    <row r="32" spans="1:51" ht="39.950000000000003" customHeight="1">
      <c r="A32" s="562" t="s">
        <v>68</v>
      </c>
      <c r="B32" s="563"/>
      <c r="C32" s="563"/>
      <c r="D32" s="563"/>
      <c r="E32" s="563"/>
      <c r="F32" s="564"/>
      <c r="G32" s="663" t="s">
        <v>50</v>
      </c>
      <c r="H32" s="664"/>
      <c r="I32" s="664"/>
      <c r="J32" s="664"/>
      <c r="K32" s="664"/>
      <c r="L32" s="664"/>
      <c r="M32" s="664"/>
      <c r="N32" s="664"/>
      <c r="O32" s="664"/>
      <c r="P32" s="664"/>
      <c r="Q32" s="664"/>
      <c r="R32" s="664"/>
      <c r="S32" s="664"/>
      <c r="T32" s="664"/>
      <c r="U32" s="664"/>
      <c r="V32" s="664"/>
      <c r="W32" s="664"/>
      <c r="X32" s="665"/>
      <c r="Y32" s="796"/>
      <c r="Z32" s="796"/>
      <c r="AA32" s="796"/>
      <c r="AB32" s="796"/>
      <c r="AC32" s="797" t="s">
        <v>1</v>
      </c>
      <c r="AD32" s="797"/>
      <c r="AE32" s="797"/>
      <c r="AF32" s="797" t="s">
        <v>158</v>
      </c>
      <c r="AG32" s="797"/>
      <c r="AH32" s="797"/>
      <c r="AI32" s="797"/>
      <c r="AJ32" s="797"/>
      <c r="AK32" s="797" t="s">
        <v>159</v>
      </c>
      <c r="AL32" s="797"/>
      <c r="AM32" s="797"/>
      <c r="AN32" s="797"/>
      <c r="AO32" s="797"/>
      <c r="AP32" s="798" t="s">
        <v>160</v>
      </c>
      <c r="AQ32" s="797"/>
      <c r="AR32" s="797"/>
      <c r="AS32" s="797"/>
      <c r="AT32" s="797"/>
      <c r="AU32" s="799" t="s">
        <v>148</v>
      </c>
      <c r="AV32" s="799"/>
      <c r="AW32" s="799"/>
      <c r="AX32" s="799"/>
      <c r="AY32" s="800"/>
    </row>
    <row r="33" spans="1:51" ht="25.5" customHeight="1">
      <c r="A33" s="562"/>
      <c r="B33" s="563"/>
      <c r="C33" s="563"/>
      <c r="D33" s="563"/>
      <c r="E33" s="563"/>
      <c r="F33" s="564"/>
      <c r="G33" s="801" t="s">
        <v>236</v>
      </c>
      <c r="H33" s="802"/>
      <c r="I33" s="802"/>
      <c r="J33" s="802"/>
      <c r="K33" s="802"/>
      <c r="L33" s="802"/>
      <c r="M33" s="802"/>
      <c r="N33" s="802"/>
      <c r="O33" s="802"/>
      <c r="P33" s="802"/>
      <c r="Q33" s="802"/>
      <c r="R33" s="802"/>
      <c r="S33" s="802"/>
      <c r="T33" s="802"/>
      <c r="U33" s="802"/>
      <c r="V33" s="802"/>
      <c r="W33" s="802"/>
      <c r="X33" s="803"/>
      <c r="Y33" s="785" t="s">
        <v>52</v>
      </c>
      <c r="Z33" s="785"/>
      <c r="AA33" s="785"/>
      <c r="AB33" s="785"/>
      <c r="AC33" s="786" t="s">
        <v>182</v>
      </c>
      <c r="AD33" s="786"/>
      <c r="AE33" s="786"/>
      <c r="AF33" s="787">
        <v>121</v>
      </c>
      <c r="AG33" s="787"/>
      <c r="AH33" s="787"/>
      <c r="AI33" s="787"/>
      <c r="AJ33" s="787"/>
      <c r="AK33" s="787">
        <v>84</v>
      </c>
      <c r="AL33" s="787"/>
      <c r="AM33" s="787"/>
      <c r="AN33" s="787"/>
      <c r="AO33" s="787"/>
      <c r="AP33" s="788">
        <v>50</v>
      </c>
      <c r="AQ33" s="788"/>
      <c r="AR33" s="788"/>
      <c r="AS33" s="788"/>
      <c r="AT33" s="788"/>
      <c r="AU33" s="789"/>
      <c r="AV33" s="789"/>
      <c r="AW33" s="789"/>
      <c r="AX33" s="789"/>
      <c r="AY33" s="790"/>
    </row>
    <row r="34" spans="1:51" ht="25.5" customHeight="1" thickBot="1">
      <c r="A34" s="793"/>
      <c r="B34" s="794"/>
      <c r="C34" s="794"/>
      <c r="D34" s="794"/>
      <c r="E34" s="794"/>
      <c r="F34" s="795"/>
      <c r="G34" s="804"/>
      <c r="H34" s="805"/>
      <c r="I34" s="805"/>
      <c r="J34" s="805"/>
      <c r="K34" s="805"/>
      <c r="L34" s="805"/>
      <c r="M34" s="805"/>
      <c r="N34" s="805"/>
      <c r="O34" s="805"/>
      <c r="P34" s="805"/>
      <c r="Q34" s="805"/>
      <c r="R34" s="805"/>
      <c r="S34" s="805"/>
      <c r="T34" s="805"/>
      <c r="U34" s="805"/>
      <c r="V34" s="805"/>
      <c r="W34" s="805"/>
      <c r="X34" s="806"/>
      <c r="Y34" s="779" t="s">
        <v>69</v>
      </c>
      <c r="Z34" s="779"/>
      <c r="AA34" s="779"/>
      <c r="AB34" s="779"/>
      <c r="AC34" s="780" t="s">
        <v>182</v>
      </c>
      <c r="AD34" s="780"/>
      <c r="AE34" s="780"/>
      <c r="AF34" s="781">
        <v>128</v>
      </c>
      <c r="AG34" s="781"/>
      <c r="AH34" s="781"/>
      <c r="AI34" s="781"/>
      <c r="AJ34" s="781"/>
      <c r="AK34" s="781">
        <v>91</v>
      </c>
      <c r="AL34" s="781"/>
      <c r="AM34" s="781"/>
      <c r="AN34" s="781"/>
      <c r="AO34" s="781"/>
      <c r="AP34" s="782">
        <v>51</v>
      </c>
      <c r="AQ34" s="783"/>
      <c r="AR34" s="783"/>
      <c r="AS34" s="783"/>
      <c r="AT34" s="783"/>
      <c r="AU34" s="783">
        <v>24</v>
      </c>
      <c r="AV34" s="783"/>
      <c r="AW34" s="783"/>
      <c r="AX34" s="783"/>
      <c r="AY34" s="784"/>
    </row>
    <row r="35" spans="1:51" ht="24.95" customHeight="1" thickBot="1">
      <c r="A35" s="397" t="s">
        <v>46</v>
      </c>
      <c r="B35" s="398"/>
      <c r="C35" s="398"/>
      <c r="D35" s="398"/>
      <c r="E35" s="398"/>
      <c r="F35" s="399"/>
      <c r="G35" s="771"/>
      <c r="H35" s="771"/>
      <c r="I35" s="771"/>
      <c r="J35" s="771"/>
      <c r="K35" s="771"/>
      <c r="L35" s="771"/>
      <c r="M35" s="771"/>
      <c r="N35" s="771"/>
      <c r="O35" s="772" t="s">
        <v>144</v>
      </c>
      <c r="P35" s="773"/>
      <c r="Q35" s="773"/>
      <c r="R35" s="773"/>
      <c r="S35" s="773"/>
      <c r="T35" s="773"/>
      <c r="U35" s="773"/>
      <c r="V35" s="773"/>
      <c r="W35" s="774"/>
      <c r="X35" s="773" t="s">
        <v>145</v>
      </c>
      <c r="Y35" s="773"/>
      <c r="Z35" s="773"/>
      <c r="AA35" s="773"/>
      <c r="AB35" s="773"/>
      <c r="AC35" s="773"/>
      <c r="AD35" s="773"/>
      <c r="AE35" s="773"/>
      <c r="AF35" s="773"/>
      <c r="AG35" s="774"/>
      <c r="AH35" s="773" t="s">
        <v>149</v>
      </c>
      <c r="AI35" s="773"/>
      <c r="AJ35" s="773"/>
      <c r="AK35" s="773"/>
      <c r="AL35" s="773"/>
      <c r="AM35" s="773"/>
      <c r="AN35" s="773"/>
      <c r="AO35" s="773"/>
      <c r="AP35" s="774"/>
      <c r="AQ35" s="773" t="s">
        <v>150</v>
      </c>
      <c r="AR35" s="773"/>
      <c r="AS35" s="773"/>
      <c r="AT35" s="773"/>
      <c r="AU35" s="773"/>
      <c r="AV35" s="773"/>
      <c r="AW35" s="773"/>
      <c r="AX35" s="773"/>
      <c r="AY35" s="775"/>
    </row>
    <row r="36" spans="1:51" ht="24.95" customHeight="1" thickBot="1">
      <c r="A36" s="400"/>
      <c r="B36" s="401"/>
      <c r="C36" s="401"/>
      <c r="D36" s="401"/>
      <c r="E36" s="401"/>
      <c r="F36" s="402"/>
      <c r="G36" s="776" t="s">
        <v>93</v>
      </c>
      <c r="H36" s="776"/>
      <c r="I36" s="776"/>
      <c r="J36" s="776"/>
      <c r="K36" s="776"/>
      <c r="L36" s="776"/>
      <c r="M36" s="776"/>
      <c r="N36" s="777"/>
      <c r="O36" s="755">
        <v>9850</v>
      </c>
      <c r="P36" s="756"/>
      <c r="Q36" s="756"/>
      <c r="R36" s="756"/>
      <c r="S36" s="756"/>
      <c r="T36" s="756"/>
      <c r="U36" s="756"/>
      <c r="V36" s="756"/>
      <c r="W36" s="778"/>
      <c r="X36" s="755">
        <f>O50</f>
        <v>7040.35</v>
      </c>
      <c r="Y36" s="756"/>
      <c r="Z36" s="756"/>
      <c r="AA36" s="756"/>
      <c r="AB36" s="756"/>
      <c r="AC36" s="756"/>
      <c r="AD36" s="756"/>
      <c r="AE36" s="756"/>
      <c r="AF36" s="756"/>
      <c r="AG36" s="778"/>
      <c r="AH36" s="755">
        <f>X50</f>
        <v>9897.7930000000015</v>
      </c>
      <c r="AI36" s="756"/>
      <c r="AJ36" s="756"/>
      <c r="AK36" s="756"/>
      <c r="AL36" s="756"/>
      <c r="AM36" s="756"/>
      <c r="AN36" s="756"/>
      <c r="AO36" s="756"/>
      <c r="AP36" s="778"/>
      <c r="AQ36" s="755">
        <f>AH50</f>
        <v>7912.6430000000018</v>
      </c>
      <c r="AR36" s="756"/>
      <c r="AS36" s="756"/>
      <c r="AT36" s="756"/>
      <c r="AU36" s="756"/>
      <c r="AV36" s="756"/>
      <c r="AW36" s="756"/>
      <c r="AX36" s="756"/>
      <c r="AY36" s="757"/>
    </row>
    <row r="37" spans="1:51" ht="24.95" customHeight="1">
      <c r="A37" s="400"/>
      <c r="B37" s="401"/>
      <c r="C37" s="401"/>
      <c r="D37" s="401"/>
      <c r="E37" s="401"/>
      <c r="F37" s="402"/>
      <c r="G37" s="758" t="s">
        <v>13</v>
      </c>
      <c r="H37" s="759"/>
      <c r="I37" s="762" t="s">
        <v>76</v>
      </c>
      <c r="J37" s="763"/>
      <c r="K37" s="763"/>
      <c r="L37" s="763"/>
      <c r="M37" s="763"/>
      <c r="N37" s="764"/>
      <c r="O37" s="765"/>
      <c r="P37" s="766"/>
      <c r="Q37" s="766"/>
      <c r="R37" s="766"/>
      <c r="S37" s="766"/>
      <c r="T37" s="766"/>
      <c r="U37" s="766"/>
      <c r="V37" s="766"/>
      <c r="W37" s="767"/>
      <c r="X37" s="765">
        <v>5000</v>
      </c>
      <c r="Y37" s="766"/>
      <c r="Z37" s="766"/>
      <c r="AA37" s="766"/>
      <c r="AB37" s="766"/>
      <c r="AC37" s="766"/>
      <c r="AD37" s="766"/>
      <c r="AE37" s="766"/>
      <c r="AF37" s="766"/>
      <c r="AG37" s="767"/>
      <c r="AH37" s="765"/>
      <c r="AI37" s="766"/>
      <c r="AJ37" s="766"/>
      <c r="AK37" s="766"/>
      <c r="AL37" s="766"/>
      <c r="AM37" s="766"/>
      <c r="AN37" s="766"/>
      <c r="AO37" s="766"/>
      <c r="AP37" s="767"/>
      <c r="AQ37" s="765"/>
      <c r="AR37" s="766"/>
      <c r="AS37" s="766"/>
      <c r="AT37" s="766"/>
      <c r="AU37" s="766"/>
      <c r="AV37" s="766"/>
      <c r="AW37" s="766"/>
      <c r="AX37" s="766"/>
      <c r="AY37" s="768"/>
    </row>
    <row r="38" spans="1:51" ht="24.95" customHeight="1">
      <c r="A38" s="400"/>
      <c r="B38" s="401"/>
      <c r="C38" s="401"/>
      <c r="D38" s="401"/>
      <c r="E38" s="401"/>
      <c r="F38" s="402"/>
      <c r="G38" s="758"/>
      <c r="H38" s="759"/>
      <c r="I38" s="769" t="s">
        <v>100</v>
      </c>
      <c r="J38" s="770"/>
      <c r="K38" s="770"/>
      <c r="L38" s="770"/>
      <c r="M38" s="770"/>
      <c r="N38" s="770"/>
      <c r="O38" s="640"/>
      <c r="P38" s="640"/>
      <c r="Q38" s="640"/>
      <c r="R38" s="640"/>
      <c r="S38" s="640"/>
      <c r="T38" s="640"/>
      <c r="U38" s="640"/>
      <c r="V38" s="640"/>
      <c r="W38" s="641"/>
      <c r="X38" s="640"/>
      <c r="Y38" s="640"/>
      <c r="Z38" s="640"/>
      <c r="AA38" s="640"/>
      <c r="AB38" s="640"/>
      <c r="AC38" s="640"/>
      <c r="AD38" s="640"/>
      <c r="AE38" s="640"/>
      <c r="AF38" s="640"/>
      <c r="AG38" s="641"/>
      <c r="AH38" s="640"/>
      <c r="AI38" s="640"/>
      <c r="AJ38" s="640"/>
      <c r="AK38" s="640"/>
      <c r="AL38" s="640"/>
      <c r="AM38" s="640"/>
      <c r="AN38" s="640"/>
      <c r="AO38" s="640"/>
      <c r="AP38" s="641"/>
      <c r="AQ38" s="640"/>
      <c r="AR38" s="640"/>
      <c r="AS38" s="640"/>
      <c r="AT38" s="640"/>
      <c r="AU38" s="640"/>
      <c r="AV38" s="640"/>
      <c r="AW38" s="640"/>
      <c r="AX38" s="640"/>
      <c r="AY38" s="642"/>
    </row>
    <row r="39" spans="1:51" ht="24.95" customHeight="1">
      <c r="A39" s="400"/>
      <c r="B39" s="401"/>
      <c r="C39" s="401"/>
      <c r="D39" s="401"/>
      <c r="E39" s="401"/>
      <c r="F39" s="402"/>
      <c r="G39" s="758"/>
      <c r="H39" s="759"/>
      <c r="I39" s="730" t="s">
        <v>99</v>
      </c>
      <c r="J39" s="731"/>
      <c r="K39" s="731"/>
      <c r="L39" s="731"/>
      <c r="M39" s="731"/>
      <c r="N39" s="732"/>
      <c r="O39" s="733">
        <v>0</v>
      </c>
      <c r="P39" s="734"/>
      <c r="Q39" s="734"/>
      <c r="R39" s="734"/>
      <c r="S39" s="734"/>
      <c r="T39" s="734"/>
      <c r="U39" s="734"/>
      <c r="V39" s="734"/>
      <c r="W39" s="735"/>
      <c r="X39" s="733">
        <v>0</v>
      </c>
      <c r="Y39" s="734"/>
      <c r="Z39" s="734"/>
      <c r="AA39" s="734"/>
      <c r="AB39" s="734"/>
      <c r="AC39" s="734"/>
      <c r="AD39" s="734"/>
      <c r="AE39" s="734"/>
      <c r="AF39" s="734"/>
      <c r="AG39" s="735"/>
      <c r="AH39" s="733">
        <v>0</v>
      </c>
      <c r="AI39" s="734"/>
      <c r="AJ39" s="734"/>
      <c r="AK39" s="734"/>
      <c r="AL39" s="734"/>
      <c r="AM39" s="734"/>
      <c r="AN39" s="734"/>
      <c r="AO39" s="734"/>
      <c r="AP39" s="735"/>
      <c r="AQ39" s="733">
        <v>0</v>
      </c>
      <c r="AR39" s="734"/>
      <c r="AS39" s="734"/>
      <c r="AT39" s="734"/>
      <c r="AU39" s="734"/>
      <c r="AV39" s="734"/>
      <c r="AW39" s="734"/>
      <c r="AX39" s="734"/>
      <c r="AY39" s="736"/>
    </row>
    <row r="40" spans="1:51" ht="24.95" customHeight="1">
      <c r="A40" s="400"/>
      <c r="B40" s="401"/>
      <c r="C40" s="401"/>
      <c r="D40" s="401"/>
      <c r="E40" s="401"/>
      <c r="F40" s="402"/>
      <c r="G40" s="758"/>
      <c r="H40" s="759"/>
      <c r="I40" s="769" t="s">
        <v>101</v>
      </c>
      <c r="J40" s="770"/>
      <c r="K40" s="770"/>
      <c r="L40" s="770"/>
      <c r="M40" s="770"/>
      <c r="N40" s="770"/>
      <c r="O40" s="640"/>
      <c r="P40" s="640"/>
      <c r="Q40" s="640"/>
      <c r="R40" s="640"/>
      <c r="S40" s="640"/>
      <c r="T40" s="640"/>
      <c r="U40" s="640"/>
      <c r="V40" s="640"/>
      <c r="W40" s="641"/>
      <c r="X40" s="640"/>
      <c r="Y40" s="640"/>
      <c r="Z40" s="640"/>
      <c r="AA40" s="640"/>
      <c r="AB40" s="640"/>
      <c r="AC40" s="640"/>
      <c r="AD40" s="640"/>
      <c r="AE40" s="640"/>
      <c r="AF40" s="640"/>
      <c r="AG40" s="641"/>
      <c r="AH40" s="640"/>
      <c r="AI40" s="640"/>
      <c r="AJ40" s="640"/>
      <c r="AK40" s="640"/>
      <c r="AL40" s="640"/>
      <c r="AM40" s="640"/>
      <c r="AN40" s="640"/>
      <c r="AO40" s="640"/>
      <c r="AP40" s="641"/>
      <c r="AQ40" s="640"/>
      <c r="AR40" s="640"/>
      <c r="AS40" s="640"/>
      <c r="AT40" s="640"/>
      <c r="AU40" s="640"/>
      <c r="AV40" s="640"/>
      <c r="AW40" s="640"/>
      <c r="AX40" s="640"/>
      <c r="AY40" s="642"/>
    </row>
    <row r="41" spans="1:51" ht="24.95" customHeight="1">
      <c r="A41" s="400"/>
      <c r="B41" s="401"/>
      <c r="C41" s="401"/>
      <c r="D41" s="401"/>
      <c r="E41" s="401"/>
      <c r="F41" s="402"/>
      <c r="G41" s="758"/>
      <c r="H41" s="759"/>
      <c r="I41" s="730" t="s">
        <v>99</v>
      </c>
      <c r="J41" s="731"/>
      <c r="K41" s="731"/>
      <c r="L41" s="731"/>
      <c r="M41" s="731"/>
      <c r="N41" s="732"/>
      <c r="O41" s="733">
        <v>0</v>
      </c>
      <c r="P41" s="734"/>
      <c r="Q41" s="734"/>
      <c r="R41" s="734"/>
      <c r="S41" s="734"/>
      <c r="T41" s="734"/>
      <c r="U41" s="734"/>
      <c r="V41" s="734"/>
      <c r="W41" s="735"/>
      <c r="X41" s="733">
        <v>0</v>
      </c>
      <c r="Y41" s="734"/>
      <c r="Z41" s="734"/>
      <c r="AA41" s="734"/>
      <c r="AB41" s="734"/>
      <c r="AC41" s="734"/>
      <c r="AD41" s="734"/>
      <c r="AE41" s="734"/>
      <c r="AF41" s="734"/>
      <c r="AG41" s="735"/>
      <c r="AH41" s="733">
        <v>0</v>
      </c>
      <c r="AI41" s="734"/>
      <c r="AJ41" s="734"/>
      <c r="AK41" s="734"/>
      <c r="AL41" s="734"/>
      <c r="AM41" s="734"/>
      <c r="AN41" s="734"/>
      <c r="AO41" s="734"/>
      <c r="AP41" s="735"/>
      <c r="AQ41" s="733">
        <v>0</v>
      </c>
      <c r="AR41" s="734"/>
      <c r="AS41" s="734"/>
      <c r="AT41" s="734"/>
      <c r="AU41" s="734"/>
      <c r="AV41" s="734"/>
      <c r="AW41" s="734"/>
      <c r="AX41" s="734"/>
      <c r="AY41" s="736"/>
    </row>
    <row r="42" spans="1:51" ht="24.95" customHeight="1">
      <c r="A42" s="400"/>
      <c r="B42" s="401"/>
      <c r="C42" s="401"/>
      <c r="D42" s="401"/>
      <c r="E42" s="401"/>
      <c r="F42" s="402"/>
      <c r="G42" s="758"/>
      <c r="H42" s="759"/>
      <c r="I42" s="607" t="s">
        <v>23</v>
      </c>
      <c r="J42" s="607"/>
      <c r="K42" s="607"/>
      <c r="L42" s="607"/>
      <c r="M42" s="607"/>
      <c r="N42" s="607"/>
      <c r="O42" s="380"/>
      <c r="P42" s="380"/>
      <c r="Q42" s="380"/>
      <c r="R42" s="380"/>
      <c r="S42" s="380"/>
      <c r="T42" s="380"/>
      <c r="U42" s="380"/>
      <c r="V42" s="380"/>
      <c r="W42" s="381"/>
      <c r="X42" s="380"/>
      <c r="Y42" s="380"/>
      <c r="Z42" s="380"/>
      <c r="AA42" s="380"/>
      <c r="AB42" s="380"/>
      <c r="AC42" s="380"/>
      <c r="AD42" s="380"/>
      <c r="AE42" s="380"/>
      <c r="AF42" s="380"/>
      <c r="AG42" s="381"/>
      <c r="AH42" s="380"/>
      <c r="AI42" s="380"/>
      <c r="AJ42" s="380"/>
      <c r="AK42" s="380"/>
      <c r="AL42" s="380"/>
      <c r="AM42" s="380"/>
      <c r="AN42" s="380"/>
      <c r="AO42" s="380"/>
      <c r="AP42" s="381"/>
      <c r="AQ42" s="380"/>
      <c r="AR42" s="380"/>
      <c r="AS42" s="380"/>
      <c r="AT42" s="380"/>
      <c r="AU42" s="380"/>
      <c r="AV42" s="380"/>
      <c r="AW42" s="380"/>
      <c r="AX42" s="380"/>
      <c r="AY42" s="749"/>
    </row>
    <row r="43" spans="1:51" ht="24.95" customHeight="1" thickBot="1">
      <c r="A43" s="400"/>
      <c r="B43" s="401"/>
      <c r="C43" s="401"/>
      <c r="D43" s="401"/>
      <c r="E43" s="401"/>
      <c r="F43" s="402"/>
      <c r="G43" s="760"/>
      <c r="H43" s="761"/>
      <c r="I43" s="750" t="s">
        <v>20</v>
      </c>
      <c r="J43" s="751"/>
      <c r="K43" s="751"/>
      <c r="L43" s="751"/>
      <c r="M43" s="751"/>
      <c r="N43" s="752"/>
      <c r="O43" s="389">
        <f>SUM(O37,O38,O40,O42)</f>
        <v>0</v>
      </c>
      <c r="P43" s="389"/>
      <c r="Q43" s="389"/>
      <c r="R43" s="389"/>
      <c r="S43" s="389"/>
      <c r="T43" s="389"/>
      <c r="U43" s="389"/>
      <c r="V43" s="389"/>
      <c r="W43" s="753"/>
      <c r="X43" s="389">
        <f>SUM(X37,X38,X40,X42)</f>
        <v>5000</v>
      </c>
      <c r="Y43" s="389"/>
      <c r="Z43" s="389"/>
      <c r="AA43" s="389"/>
      <c r="AB43" s="389"/>
      <c r="AC43" s="389"/>
      <c r="AD43" s="389"/>
      <c r="AE43" s="389"/>
      <c r="AF43" s="389"/>
      <c r="AG43" s="753"/>
      <c r="AH43" s="389">
        <f>SUM(AH37,AH38,AH40,AH42)</f>
        <v>0</v>
      </c>
      <c r="AI43" s="389"/>
      <c r="AJ43" s="389"/>
      <c r="AK43" s="389"/>
      <c r="AL43" s="389"/>
      <c r="AM43" s="389"/>
      <c r="AN43" s="389"/>
      <c r="AO43" s="389"/>
      <c r="AP43" s="753"/>
      <c r="AQ43" s="754">
        <f>SUM(AQ37,AQ38,AQ40,AQ42)</f>
        <v>0</v>
      </c>
      <c r="AR43" s="633"/>
      <c r="AS43" s="633"/>
      <c r="AT43" s="633"/>
      <c r="AU43" s="633"/>
      <c r="AV43" s="633"/>
      <c r="AW43" s="633"/>
      <c r="AX43" s="633"/>
      <c r="AY43" s="635"/>
    </row>
    <row r="44" spans="1:51" ht="24.95" customHeight="1">
      <c r="A44" s="400"/>
      <c r="B44" s="401"/>
      <c r="C44" s="401"/>
      <c r="D44" s="401"/>
      <c r="E44" s="401"/>
      <c r="F44" s="402"/>
      <c r="G44" s="740" t="s">
        <v>47</v>
      </c>
      <c r="H44" s="741"/>
      <c r="I44" s="745" t="s">
        <v>98</v>
      </c>
      <c r="J44" s="661"/>
      <c r="K44" s="661"/>
      <c r="L44" s="661"/>
      <c r="M44" s="661"/>
      <c r="N44" s="662"/>
      <c r="O44" s="717">
        <v>2214.4810000000002</v>
      </c>
      <c r="P44" s="717"/>
      <c r="Q44" s="717"/>
      <c r="R44" s="717"/>
      <c r="S44" s="717"/>
      <c r="T44" s="717"/>
      <c r="U44" s="717"/>
      <c r="V44" s="717"/>
      <c r="W44" s="718"/>
      <c r="X44" s="717">
        <v>1593.578</v>
      </c>
      <c r="Y44" s="717"/>
      <c r="Z44" s="717"/>
      <c r="AA44" s="717"/>
      <c r="AB44" s="717"/>
      <c r="AC44" s="717"/>
      <c r="AD44" s="717"/>
      <c r="AE44" s="717"/>
      <c r="AF44" s="717"/>
      <c r="AG44" s="718"/>
      <c r="AH44" s="717">
        <v>1494.797</v>
      </c>
      <c r="AI44" s="717"/>
      <c r="AJ44" s="717"/>
      <c r="AK44" s="717"/>
      <c r="AL44" s="717"/>
      <c r="AM44" s="717"/>
      <c r="AN44" s="717"/>
      <c r="AO44" s="717"/>
      <c r="AP44" s="718"/>
      <c r="AQ44" s="746">
        <v>1158.489</v>
      </c>
      <c r="AR44" s="717"/>
      <c r="AS44" s="717"/>
      <c r="AT44" s="717"/>
      <c r="AU44" s="717"/>
      <c r="AV44" s="717"/>
      <c r="AW44" s="717"/>
      <c r="AX44" s="717"/>
      <c r="AY44" s="747"/>
    </row>
    <row r="45" spans="1:51" ht="24.95" customHeight="1">
      <c r="A45" s="400"/>
      <c r="B45" s="401"/>
      <c r="C45" s="401"/>
      <c r="D45" s="401"/>
      <c r="E45" s="401"/>
      <c r="F45" s="402"/>
      <c r="G45" s="742"/>
      <c r="H45" s="742"/>
      <c r="I45" s="748" t="s">
        <v>14</v>
      </c>
      <c r="J45" s="748"/>
      <c r="K45" s="748"/>
      <c r="L45" s="748"/>
      <c r="M45" s="748"/>
      <c r="N45" s="748"/>
      <c r="O45" s="737">
        <v>595.16899999999998</v>
      </c>
      <c r="P45" s="737"/>
      <c r="Q45" s="737"/>
      <c r="R45" s="737"/>
      <c r="S45" s="737"/>
      <c r="T45" s="737"/>
      <c r="U45" s="737"/>
      <c r="V45" s="737"/>
      <c r="W45" s="737"/>
      <c r="X45" s="737">
        <v>547.97900000000004</v>
      </c>
      <c r="Y45" s="737"/>
      <c r="Z45" s="737"/>
      <c r="AA45" s="737"/>
      <c r="AB45" s="737"/>
      <c r="AC45" s="737"/>
      <c r="AD45" s="737"/>
      <c r="AE45" s="737"/>
      <c r="AF45" s="737"/>
      <c r="AG45" s="737"/>
      <c r="AH45" s="737">
        <v>490.35300000000001</v>
      </c>
      <c r="AI45" s="737"/>
      <c r="AJ45" s="737"/>
      <c r="AK45" s="737"/>
      <c r="AL45" s="737"/>
      <c r="AM45" s="737"/>
      <c r="AN45" s="737"/>
      <c r="AO45" s="737"/>
      <c r="AP45" s="737"/>
      <c r="AQ45" s="737">
        <v>490.35300000000001</v>
      </c>
      <c r="AR45" s="737"/>
      <c r="AS45" s="737"/>
      <c r="AT45" s="737"/>
      <c r="AU45" s="737"/>
      <c r="AV45" s="737"/>
      <c r="AW45" s="737"/>
      <c r="AX45" s="737"/>
      <c r="AY45" s="738"/>
    </row>
    <row r="46" spans="1:51" ht="24.95" customHeight="1">
      <c r="A46" s="400"/>
      <c r="B46" s="401"/>
      <c r="C46" s="401"/>
      <c r="D46" s="401"/>
      <c r="E46" s="401"/>
      <c r="F46" s="402"/>
      <c r="G46" s="742"/>
      <c r="H46" s="742"/>
      <c r="I46" s="739" t="s">
        <v>127</v>
      </c>
      <c r="J46" s="739"/>
      <c r="K46" s="739"/>
      <c r="L46" s="739"/>
      <c r="M46" s="739"/>
      <c r="N46" s="739"/>
      <c r="O46" s="685">
        <v>574.13800000000003</v>
      </c>
      <c r="P46" s="685"/>
      <c r="Q46" s="685"/>
      <c r="R46" s="685"/>
      <c r="S46" s="685"/>
      <c r="T46" s="685"/>
      <c r="U46" s="685"/>
      <c r="V46" s="685"/>
      <c r="W46" s="685"/>
      <c r="X46" s="685">
        <f>522.346+2.405+1.937</f>
        <v>526.68799999999999</v>
      </c>
      <c r="Y46" s="685"/>
      <c r="Z46" s="685"/>
      <c r="AA46" s="685"/>
      <c r="AB46" s="685"/>
      <c r="AC46" s="685"/>
      <c r="AD46" s="685"/>
      <c r="AE46" s="685"/>
      <c r="AF46" s="685"/>
      <c r="AG46" s="685"/>
      <c r="AH46" s="685">
        <v>467.608</v>
      </c>
      <c r="AI46" s="685"/>
      <c r="AJ46" s="685"/>
      <c r="AK46" s="685"/>
      <c r="AL46" s="685"/>
      <c r="AM46" s="685"/>
      <c r="AN46" s="685"/>
      <c r="AO46" s="685"/>
      <c r="AP46" s="685"/>
      <c r="AQ46" s="685">
        <v>467.608</v>
      </c>
      <c r="AR46" s="685"/>
      <c r="AS46" s="685"/>
      <c r="AT46" s="685"/>
      <c r="AU46" s="685"/>
      <c r="AV46" s="685"/>
      <c r="AW46" s="685"/>
      <c r="AX46" s="685"/>
      <c r="AY46" s="686"/>
    </row>
    <row r="47" spans="1:51" ht="24.95" customHeight="1">
      <c r="A47" s="400"/>
      <c r="B47" s="401"/>
      <c r="C47" s="401"/>
      <c r="D47" s="401"/>
      <c r="E47" s="401"/>
      <c r="F47" s="402"/>
      <c r="G47" s="742"/>
      <c r="H47" s="742"/>
      <c r="I47" s="720" t="s">
        <v>128</v>
      </c>
      <c r="J47" s="720"/>
      <c r="K47" s="720"/>
      <c r="L47" s="720"/>
      <c r="M47" s="720"/>
      <c r="N47" s="720"/>
      <c r="O47" s="721">
        <v>21.030999999999999</v>
      </c>
      <c r="P47" s="721"/>
      <c r="Q47" s="721"/>
      <c r="R47" s="721"/>
      <c r="S47" s="721"/>
      <c r="T47" s="721"/>
      <c r="U47" s="721"/>
      <c r="V47" s="721"/>
      <c r="W47" s="721"/>
      <c r="X47" s="721">
        <v>21.291</v>
      </c>
      <c r="Y47" s="721"/>
      <c r="Z47" s="721"/>
      <c r="AA47" s="721"/>
      <c r="AB47" s="721"/>
      <c r="AC47" s="721"/>
      <c r="AD47" s="721"/>
      <c r="AE47" s="721"/>
      <c r="AF47" s="721"/>
      <c r="AG47" s="721"/>
      <c r="AH47" s="721">
        <v>22.745000000000001</v>
      </c>
      <c r="AI47" s="721"/>
      <c r="AJ47" s="721"/>
      <c r="AK47" s="721"/>
      <c r="AL47" s="721"/>
      <c r="AM47" s="721"/>
      <c r="AN47" s="721"/>
      <c r="AO47" s="721"/>
      <c r="AP47" s="721"/>
      <c r="AQ47" s="721">
        <v>22.745000000000001</v>
      </c>
      <c r="AR47" s="721"/>
      <c r="AS47" s="721"/>
      <c r="AT47" s="721"/>
      <c r="AU47" s="721"/>
      <c r="AV47" s="721"/>
      <c r="AW47" s="721"/>
      <c r="AX47" s="721"/>
      <c r="AY47" s="722"/>
    </row>
    <row r="48" spans="1:51" ht="24.95" customHeight="1" thickBot="1">
      <c r="A48" s="400"/>
      <c r="B48" s="401"/>
      <c r="C48" s="401"/>
      <c r="D48" s="401"/>
      <c r="E48" s="401"/>
      <c r="F48" s="402"/>
      <c r="G48" s="743"/>
      <c r="H48" s="744"/>
      <c r="I48" s="723" t="s">
        <v>41</v>
      </c>
      <c r="J48" s="724"/>
      <c r="K48" s="724"/>
      <c r="L48" s="724"/>
      <c r="M48" s="724"/>
      <c r="N48" s="725"/>
      <c r="O48" s="726">
        <f>SUM(O44:W45)</f>
        <v>2809.65</v>
      </c>
      <c r="P48" s="726"/>
      <c r="Q48" s="726"/>
      <c r="R48" s="726"/>
      <c r="S48" s="726"/>
      <c r="T48" s="726"/>
      <c r="U48" s="726"/>
      <c r="V48" s="726"/>
      <c r="W48" s="727"/>
      <c r="X48" s="726">
        <f>SUM(X44:AG45)</f>
        <v>2141.5569999999998</v>
      </c>
      <c r="Y48" s="726"/>
      <c r="Z48" s="726"/>
      <c r="AA48" s="726"/>
      <c r="AB48" s="726"/>
      <c r="AC48" s="726"/>
      <c r="AD48" s="726"/>
      <c r="AE48" s="726"/>
      <c r="AF48" s="726"/>
      <c r="AG48" s="727"/>
      <c r="AH48" s="726">
        <f>SUM(AH44:AP45)</f>
        <v>1985.15</v>
      </c>
      <c r="AI48" s="726"/>
      <c r="AJ48" s="726"/>
      <c r="AK48" s="726"/>
      <c r="AL48" s="726"/>
      <c r="AM48" s="726"/>
      <c r="AN48" s="726"/>
      <c r="AO48" s="726"/>
      <c r="AP48" s="727"/>
      <c r="AQ48" s="728">
        <f>SUM(AQ44:AY45)</f>
        <v>1648.8420000000001</v>
      </c>
      <c r="AR48" s="726"/>
      <c r="AS48" s="726"/>
      <c r="AT48" s="726"/>
      <c r="AU48" s="726"/>
      <c r="AV48" s="726"/>
      <c r="AW48" s="726"/>
      <c r="AX48" s="726"/>
      <c r="AY48" s="729"/>
    </row>
    <row r="49" spans="1:51" ht="24.95" customHeight="1" thickBot="1">
      <c r="A49" s="400"/>
      <c r="B49" s="401"/>
      <c r="C49" s="401"/>
      <c r="D49" s="401"/>
      <c r="E49" s="401"/>
      <c r="F49" s="402"/>
      <c r="G49" s="712" t="s">
        <v>42</v>
      </c>
      <c r="H49" s="712"/>
      <c r="I49" s="712"/>
      <c r="J49" s="712"/>
      <c r="K49" s="712"/>
      <c r="L49" s="712"/>
      <c r="M49" s="712"/>
      <c r="N49" s="713"/>
      <c r="O49" s="714"/>
      <c r="P49" s="714"/>
      <c r="Q49" s="714"/>
      <c r="R49" s="714"/>
      <c r="S49" s="714"/>
      <c r="T49" s="714"/>
      <c r="U49" s="714"/>
      <c r="V49" s="714"/>
      <c r="W49" s="463"/>
      <c r="X49" s="714"/>
      <c r="Y49" s="714"/>
      <c r="Z49" s="714"/>
      <c r="AA49" s="714"/>
      <c r="AB49" s="714"/>
      <c r="AC49" s="714"/>
      <c r="AD49" s="714"/>
      <c r="AE49" s="714"/>
      <c r="AF49" s="714"/>
      <c r="AG49" s="463"/>
      <c r="AH49" s="714"/>
      <c r="AI49" s="714"/>
      <c r="AJ49" s="714"/>
      <c r="AK49" s="714"/>
      <c r="AL49" s="714"/>
      <c r="AM49" s="714"/>
      <c r="AN49" s="714"/>
      <c r="AO49" s="714"/>
      <c r="AP49" s="463"/>
      <c r="AQ49" s="461"/>
      <c r="AR49" s="714"/>
      <c r="AS49" s="714"/>
      <c r="AT49" s="714"/>
      <c r="AU49" s="714"/>
      <c r="AV49" s="714"/>
      <c r="AW49" s="714"/>
      <c r="AX49" s="714"/>
      <c r="AY49" s="715"/>
    </row>
    <row r="50" spans="1:51" ht="24.95" customHeight="1">
      <c r="A50" s="400"/>
      <c r="B50" s="401"/>
      <c r="C50" s="401"/>
      <c r="D50" s="401"/>
      <c r="E50" s="401"/>
      <c r="F50" s="402"/>
      <c r="G50" s="716" t="s">
        <v>161</v>
      </c>
      <c r="H50" s="692"/>
      <c r="I50" s="692"/>
      <c r="J50" s="692"/>
      <c r="K50" s="692"/>
      <c r="L50" s="692"/>
      <c r="M50" s="692"/>
      <c r="N50" s="692"/>
      <c r="O50" s="717">
        <f>O36+O43-O48-O49</f>
        <v>7040.35</v>
      </c>
      <c r="P50" s="717"/>
      <c r="Q50" s="717"/>
      <c r="R50" s="717"/>
      <c r="S50" s="717"/>
      <c r="T50" s="717"/>
      <c r="U50" s="717"/>
      <c r="V50" s="717"/>
      <c r="W50" s="718"/>
      <c r="X50" s="717">
        <f>X36+X43-X48-X49-1</f>
        <v>9897.7930000000015</v>
      </c>
      <c r="Y50" s="717"/>
      <c r="Z50" s="717"/>
      <c r="AA50" s="717"/>
      <c r="AB50" s="717"/>
      <c r="AC50" s="717"/>
      <c r="AD50" s="717"/>
      <c r="AE50" s="717"/>
      <c r="AF50" s="717"/>
      <c r="AG50" s="718"/>
      <c r="AH50" s="717">
        <f>AH36+AH43-AH48-AH49</f>
        <v>7912.6430000000018</v>
      </c>
      <c r="AI50" s="717"/>
      <c r="AJ50" s="717"/>
      <c r="AK50" s="717"/>
      <c r="AL50" s="717"/>
      <c r="AM50" s="717"/>
      <c r="AN50" s="717"/>
      <c r="AO50" s="717"/>
      <c r="AP50" s="718"/>
      <c r="AQ50" s="719">
        <f>AQ36+AQ43-AQ48-AQ49</f>
        <v>6263.8010000000013</v>
      </c>
      <c r="AR50" s="657"/>
      <c r="AS50" s="657"/>
      <c r="AT50" s="657"/>
      <c r="AU50" s="657"/>
      <c r="AV50" s="657"/>
      <c r="AW50" s="657"/>
      <c r="AX50" s="657"/>
      <c r="AY50" s="658"/>
    </row>
    <row r="51" spans="1:51" ht="24.95" customHeight="1" thickBot="1">
      <c r="A51" s="400"/>
      <c r="B51" s="401"/>
      <c r="C51" s="401"/>
      <c r="D51" s="401"/>
      <c r="E51" s="401"/>
      <c r="F51" s="402"/>
      <c r="G51" s="441"/>
      <c r="H51" s="706"/>
      <c r="I51" s="707" t="s">
        <v>27</v>
      </c>
      <c r="J51" s="707"/>
      <c r="K51" s="707"/>
      <c r="L51" s="707"/>
      <c r="M51" s="707"/>
      <c r="N51" s="707"/>
      <c r="O51" s="708">
        <f>O50</f>
        <v>7040.35</v>
      </c>
      <c r="P51" s="709"/>
      <c r="Q51" s="709"/>
      <c r="R51" s="709"/>
      <c r="S51" s="709"/>
      <c r="T51" s="709"/>
      <c r="U51" s="709"/>
      <c r="V51" s="709"/>
      <c r="W51" s="710"/>
      <c r="X51" s="708">
        <f>X50</f>
        <v>9897.7930000000015</v>
      </c>
      <c r="Y51" s="709"/>
      <c r="Z51" s="709"/>
      <c r="AA51" s="709"/>
      <c r="AB51" s="709"/>
      <c r="AC51" s="709"/>
      <c r="AD51" s="709"/>
      <c r="AE51" s="709"/>
      <c r="AF51" s="709"/>
      <c r="AG51" s="710"/>
      <c r="AH51" s="708">
        <f>AH50</f>
        <v>7912.6430000000018</v>
      </c>
      <c r="AI51" s="709"/>
      <c r="AJ51" s="709"/>
      <c r="AK51" s="709"/>
      <c r="AL51" s="709"/>
      <c r="AM51" s="709"/>
      <c r="AN51" s="709"/>
      <c r="AO51" s="709"/>
      <c r="AP51" s="710"/>
      <c r="AQ51" s="708">
        <f>AQ50</f>
        <v>6263.8010000000013</v>
      </c>
      <c r="AR51" s="709"/>
      <c r="AS51" s="709"/>
      <c r="AT51" s="709"/>
      <c r="AU51" s="709"/>
      <c r="AV51" s="709"/>
      <c r="AW51" s="709"/>
      <c r="AX51" s="709"/>
      <c r="AY51" s="711"/>
    </row>
    <row r="52" spans="1:51" ht="24.95" customHeight="1">
      <c r="A52" s="691" t="s">
        <v>132</v>
      </c>
      <c r="B52" s="692"/>
      <c r="C52" s="692"/>
      <c r="D52" s="692"/>
      <c r="E52" s="692"/>
      <c r="F52" s="693"/>
      <c r="G52" s="700" t="s">
        <v>124</v>
      </c>
      <c r="H52" s="701"/>
      <c r="I52" s="701"/>
      <c r="J52" s="701"/>
      <c r="K52" s="701"/>
      <c r="L52" s="701"/>
      <c r="M52" s="701"/>
      <c r="N52" s="701"/>
      <c r="O52" s="702">
        <v>0</v>
      </c>
      <c r="P52" s="702"/>
      <c r="Q52" s="702"/>
      <c r="R52" s="702"/>
      <c r="S52" s="702"/>
      <c r="T52" s="702"/>
      <c r="U52" s="702"/>
      <c r="V52" s="702"/>
      <c r="W52" s="702"/>
      <c r="X52" s="702">
        <v>0</v>
      </c>
      <c r="Y52" s="702"/>
      <c r="Z52" s="702"/>
      <c r="AA52" s="702"/>
      <c r="AB52" s="702"/>
      <c r="AC52" s="702"/>
      <c r="AD52" s="702"/>
      <c r="AE52" s="702"/>
      <c r="AF52" s="702"/>
      <c r="AG52" s="702"/>
      <c r="AH52" s="702">
        <v>0</v>
      </c>
      <c r="AI52" s="702"/>
      <c r="AJ52" s="702"/>
      <c r="AK52" s="702"/>
      <c r="AL52" s="702"/>
      <c r="AM52" s="702"/>
      <c r="AN52" s="702"/>
      <c r="AO52" s="702"/>
      <c r="AP52" s="702"/>
      <c r="AQ52" s="702">
        <v>0</v>
      </c>
      <c r="AR52" s="702"/>
      <c r="AS52" s="702"/>
      <c r="AT52" s="702"/>
      <c r="AU52" s="702"/>
      <c r="AV52" s="702"/>
      <c r="AW52" s="702"/>
      <c r="AX52" s="702"/>
      <c r="AY52" s="703"/>
    </row>
    <row r="53" spans="1:51" ht="24.95" customHeight="1">
      <c r="A53" s="694"/>
      <c r="B53" s="695"/>
      <c r="C53" s="695"/>
      <c r="D53" s="695"/>
      <c r="E53" s="695"/>
      <c r="F53" s="696"/>
      <c r="G53" s="704" t="s">
        <v>125</v>
      </c>
      <c r="H53" s="705"/>
      <c r="I53" s="705"/>
      <c r="J53" s="705"/>
      <c r="K53" s="705"/>
      <c r="L53" s="705"/>
      <c r="M53" s="705"/>
      <c r="N53" s="705"/>
      <c r="O53" s="685">
        <v>0</v>
      </c>
      <c r="P53" s="685"/>
      <c r="Q53" s="685"/>
      <c r="R53" s="685"/>
      <c r="S53" s="685"/>
      <c r="T53" s="685"/>
      <c r="U53" s="685"/>
      <c r="V53" s="685"/>
      <c r="W53" s="685"/>
      <c r="X53" s="685">
        <v>0</v>
      </c>
      <c r="Y53" s="685"/>
      <c r="Z53" s="685"/>
      <c r="AA53" s="685"/>
      <c r="AB53" s="685"/>
      <c r="AC53" s="685"/>
      <c r="AD53" s="685"/>
      <c r="AE53" s="685"/>
      <c r="AF53" s="685"/>
      <c r="AG53" s="685"/>
      <c r="AH53" s="685">
        <v>0</v>
      </c>
      <c r="AI53" s="685"/>
      <c r="AJ53" s="685"/>
      <c r="AK53" s="685"/>
      <c r="AL53" s="685"/>
      <c r="AM53" s="685"/>
      <c r="AN53" s="685"/>
      <c r="AO53" s="685"/>
      <c r="AP53" s="685"/>
      <c r="AQ53" s="685">
        <v>0</v>
      </c>
      <c r="AR53" s="685"/>
      <c r="AS53" s="685"/>
      <c r="AT53" s="685"/>
      <c r="AU53" s="685"/>
      <c r="AV53" s="685"/>
      <c r="AW53" s="685"/>
      <c r="AX53" s="685"/>
      <c r="AY53" s="686"/>
    </row>
    <row r="54" spans="1:51" ht="24.95" customHeight="1" thickBot="1">
      <c r="A54" s="697"/>
      <c r="B54" s="698"/>
      <c r="C54" s="698"/>
      <c r="D54" s="698"/>
      <c r="E54" s="698"/>
      <c r="F54" s="699"/>
      <c r="G54" s="687" t="s">
        <v>126</v>
      </c>
      <c r="H54" s="688"/>
      <c r="I54" s="688"/>
      <c r="J54" s="688"/>
      <c r="K54" s="688"/>
      <c r="L54" s="688"/>
      <c r="M54" s="688"/>
      <c r="N54" s="688"/>
      <c r="O54" s="689">
        <f>SUM(O52:W53)</f>
        <v>0</v>
      </c>
      <c r="P54" s="689"/>
      <c r="Q54" s="689"/>
      <c r="R54" s="689"/>
      <c r="S54" s="689"/>
      <c r="T54" s="689"/>
      <c r="U54" s="689"/>
      <c r="V54" s="689"/>
      <c r="W54" s="689"/>
      <c r="X54" s="689">
        <f>SUM(X52:AG53)</f>
        <v>0</v>
      </c>
      <c r="Y54" s="689"/>
      <c r="Z54" s="689"/>
      <c r="AA54" s="689"/>
      <c r="AB54" s="689"/>
      <c r="AC54" s="689"/>
      <c r="AD54" s="689"/>
      <c r="AE54" s="689"/>
      <c r="AF54" s="689"/>
      <c r="AG54" s="689"/>
      <c r="AH54" s="689">
        <f>SUM(AH52:AP53)</f>
        <v>0</v>
      </c>
      <c r="AI54" s="689"/>
      <c r="AJ54" s="689"/>
      <c r="AK54" s="689"/>
      <c r="AL54" s="689"/>
      <c r="AM54" s="689"/>
      <c r="AN54" s="689"/>
      <c r="AO54" s="689"/>
      <c r="AP54" s="689"/>
      <c r="AQ54" s="689">
        <f>SUM(AQ52:AY53)</f>
        <v>0</v>
      </c>
      <c r="AR54" s="689"/>
      <c r="AS54" s="689"/>
      <c r="AT54" s="689"/>
      <c r="AU54" s="689"/>
      <c r="AV54" s="689"/>
      <c r="AW54" s="689"/>
      <c r="AX54" s="689"/>
      <c r="AY54" s="690"/>
    </row>
    <row r="55" spans="1:51" ht="25.5" customHeight="1">
      <c r="A55" s="397" t="s">
        <v>67</v>
      </c>
      <c r="B55" s="398"/>
      <c r="C55" s="398"/>
      <c r="D55" s="398"/>
      <c r="E55" s="398"/>
      <c r="F55" s="398"/>
      <c r="G55" s="666" t="s">
        <v>43</v>
      </c>
      <c r="H55" s="667"/>
      <c r="I55" s="667"/>
      <c r="J55" s="667"/>
      <c r="K55" s="667"/>
      <c r="L55" s="670" t="s">
        <v>1</v>
      </c>
      <c r="M55" s="670"/>
      <c r="N55" s="670"/>
      <c r="O55" s="672" t="s">
        <v>45</v>
      </c>
      <c r="P55" s="673"/>
      <c r="Q55" s="673"/>
      <c r="R55" s="673"/>
      <c r="S55" s="673"/>
      <c r="T55" s="673"/>
      <c r="U55" s="674"/>
      <c r="V55" s="678" t="s">
        <v>48</v>
      </c>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80"/>
    </row>
    <row r="56" spans="1:51" ht="25.5" customHeight="1" thickBot="1">
      <c r="A56" s="400"/>
      <c r="B56" s="401"/>
      <c r="C56" s="401"/>
      <c r="D56" s="401"/>
      <c r="E56" s="401"/>
      <c r="F56" s="401"/>
      <c r="G56" s="668"/>
      <c r="H56" s="669"/>
      <c r="I56" s="669"/>
      <c r="J56" s="669"/>
      <c r="K56" s="669"/>
      <c r="L56" s="671"/>
      <c r="M56" s="671"/>
      <c r="N56" s="671"/>
      <c r="O56" s="675"/>
      <c r="P56" s="676"/>
      <c r="Q56" s="676"/>
      <c r="R56" s="676"/>
      <c r="S56" s="676"/>
      <c r="T56" s="676"/>
      <c r="U56" s="677"/>
      <c r="V56" s="681" t="s">
        <v>144</v>
      </c>
      <c r="W56" s="682"/>
      <c r="X56" s="682"/>
      <c r="Y56" s="682"/>
      <c r="Z56" s="682"/>
      <c r="AA56" s="683"/>
      <c r="AB56" s="681" t="s">
        <v>145</v>
      </c>
      <c r="AC56" s="682"/>
      <c r="AD56" s="682"/>
      <c r="AE56" s="682"/>
      <c r="AF56" s="682"/>
      <c r="AG56" s="683"/>
      <c r="AH56" s="681" t="s">
        <v>146</v>
      </c>
      <c r="AI56" s="682"/>
      <c r="AJ56" s="682"/>
      <c r="AK56" s="682"/>
      <c r="AL56" s="682"/>
      <c r="AM56" s="683"/>
      <c r="AN56" s="681" t="s">
        <v>152</v>
      </c>
      <c r="AO56" s="682"/>
      <c r="AP56" s="682"/>
      <c r="AQ56" s="682"/>
      <c r="AR56" s="682"/>
      <c r="AS56" s="683"/>
      <c r="AT56" s="681" t="s">
        <v>151</v>
      </c>
      <c r="AU56" s="682"/>
      <c r="AV56" s="682"/>
      <c r="AW56" s="682"/>
      <c r="AX56" s="682"/>
      <c r="AY56" s="684"/>
    </row>
    <row r="57" spans="1:51" ht="25.5" customHeight="1">
      <c r="A57" s="400"/>
      <c r="B57" s="401"/>
      <c r="C57" s="401"/>
      <c r="D57" s="401"/>
      <c r="E57" s="401"/>
      <c r="F57" s="401"/>
      <c r="G57" s="660" t="s">
        <v>153</v>
      </c>
      <c r="H57" s="661"/>
      <c r="I57" s="661"/>
      <c r="J57" s="661"/>
      <c r="K57" s="662"/>
      <c r="L57" s="625" t="s">
        <v>38</v>
      </c>
      <c r="M57" s="625"/>
      <c r="N57" s="625"/>
      <c r="O57" s="655">
        <v>3506</v>
      </c>
      <c r="P57" s="656"/>
      <c r="Q57" s="5" t="s">
        <v>49</v>
      </c>
      <c r="R57" s="657">
        <v>2214</v>
      </c>
      <c r="S57" s="657"/>
      <c r="T57" s="657"/>
      <c r="U57" s="659"/>
      <c r="V57" s="655">
        <v>3506</v>
      </c>
      <c r="W57" s="656"/>
      <c r="X57" s="5" t="s">
        <v>49</v>
      </c>
      <c r="Y57" s="657">
        <v>2214</v>
      </c>
      <c r="Z57" s="657"/>
      <c r="AA57" s="659"/>
      <c r="AB57" s="655"/>
      <c r="AC57" s="656"/>
      <c r="AD57" s="5" t="s">
        <v>49</v>
      </c>
      <c r="AE57" s="657"/>
      <c r="AF57" s="657"/>
      <c r="AG57" s="659"/>
      <c r="AH57" s="655"/>
      <c r="AI57" s="656"/>
      <c r="AJ57" s="5" t="s">
        <v>49</v>
      </c>
      <c r="AK57" s="657"/>
      <c r="AL57" s="657"/>
      <c r="AM57" s="659"/>
      <c r="AN57" s="655"/>
      <c r="AO57" s="656"/>
      <c r="AP57" s="5" t="s">
        <v>49</v>
      </c>
      <c r="AQ57" s="657"/>
      <c r="AR57" s="657"/>
      <c r="AS57" s="659"/>
      <c r="AT57" s="655"/>
      <c r="AU57" s="656"/>
      <c r="AV57" s="5" t="s">
        <v>49</v>
      </c>
      <c r="AW57" s="657"/>
      <c r="AX57" s="657"/>
      <c r="AY57" s="658"/>
    </row>
    <row r="58" spans="1:51" ht="25.5" customHeight="1">
      <c r="A58" s="400"/>
      <c r="B58" s="401"/>
      <c r="C58" s="401"/>
      <c r="D58" s="401"/>
      <c r="E58" s="401"/>
      <c r="F58" s="401"/>
      <c r="G58" s="663"/>
      <c r="H58" s="664"/>
      <c r="I58" s="664"/>
      <c r="J58" s="664"/>
      <c r="K58" s="665"/>
      <c r="L58" s="622" t="s">
        <v>38</v>
      </c>
      <c r="M58" s="622"/>
      <c r="N58" s="622"/>
      <c r="O58" s="651">
        <v>4324</v>
      </c>
      <c r="P58" s="652"/>
      <c r="Q58" s="20" t="s">
        <v>49</v>
      </c>
      <c r="R58" s="653">
        <v>3498</v>
      </c>
      <c r="S58" s="653"/>
      <c r="T58" s="653"/>
      <c r="U58" s="654"/>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7"/>
    </row>
    <row r="59" spans="1:51" ht="25.5" customHeight="1">
      <c r="A59" s="400"/>
      <c r="B59" s="401"/>
      <c r="C59" s="401"/>
      <c r="D59" s="401"/>
      <c r="E59" s="401"/>
      <c r="F59" s="401"/>
      <c r="G59" s="643" t="s">
        <v>154</v>
      </c>
      <c r="H59" s="644"/>
      <c r="I59" s="644"/>
      <c r="J59" s="644"/>
      <c r="K59" s="645"/>
      <c r="L59" s="649" t="s">
        <v>38</v>
      </c>
      <c r="M59" s="649"/>
      <c r="N59" s="649"/>
      <c r="O59" s="638">
        <v>2512</v>
      </c>
      <c r="P59" s="639"/>
      <c r="Q59" s="6" t="s">
        <v>49</v>
      </c>
      <c r="R59" s="640">
        <v>1594</v>
      </c>
      <c r="S59" s="640"/>
      <c r="T59" s="640"/>
      <c r="U59" s="641"/>
      <c r="V59" s="650"/>
      <c r="W59" s="650"/>
      <c r="X59" s="650"/>
      <c r="Y59" s="650"/>
      <c r="Z59" s="650"/>
      <c r="AA59" s="650"/>
      <c r="AB59" s="638">
        <v>2512</v>
      </c>
      <c r="AC59" s="639"/>
      <c r="AD59" s="6" t="s">
        <v>49</v>
      </c>
      <c r="AE59" s="640">
        <v>1594</v>
      </c>
      <c r="AF59" s="640"/>
      <c r="AG59" s="641"/>
      <c r="AH59" s="638"/>
      <c r="AI59" s="639"/>
      <c r="AJ59" s="6" t="s">
        <v>49</v>
      </c>
      <c r="AK59" s="640"/>
      <c r="AL59" s="640"/>
      <c r="AM59" s="641"/>
      <c r="AN59" s="638"/>
      <c r="AO59" s="639"/>
      <c r="AP59" s="6" t="s">
        <v>49</v>
      </c>
      <c r="AQ59" s="640"/>
      <c r="AR59" s="640"/>
      <c r="AS59" s="641"/>
      <c r="AT59" s="638"/>
      <c r="AU59" s="639"/>
      <c r="AV59" s="6" t="s">
        <v>49</v>
      </c>
      <c r="AW59" s="640"/>
      <c r="AX59" s="640"/>
      <c r="AY59" s="642"/>
    </row>
    <row r="60" spans="1:51" ht="25.5" customHeight="1">
      <c r="A60" s="400"/>
      <c r="B60" s="401"/>
      <c r="C60" s="401"/>
      <c r="D60" s="401"/>
      <c r="E60" s="401"/>
      <c r="F60" s="401"/>
      <c r="G60" s="646"/>
      <c r="H60" s="647"/>
      <c r="I60" s="647"/>
      <c r="J60" s="647"/>
      <c r="K60" s="648"/>
      <c r="L60" s="622" t="s">
        <v>38</v>
      </c>
      <c r="M60" s="622"/>
      <c r="N60" s="622"/>
      <c r="O60" s="651">
        <v>3062</v>
      </c>
      <c r="P60" s="652"/>
      <c r="Q60" s="20" t="s">
        <v>49</v>
      </c>
      <c r="R60" s="653">
        <v>3222</v>
      </c>
      <c r="S60" s="653"/>
      <c r="T60" s="653"/>
      <c r="U60" s="654"/>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7"/>
    </row>
    <row r="61" spans="1:51" ht="25.5" customHeight="1">
      <c r="A61" s="400"/>
      <c r="B61" s="401"/>
      <c r="C61" s="401"/>
      <c r="D61" s="401"/>
      <c r="E61" s="401"/>
      <c r="F61" s="401"/>
      <c r="G61" s="643" t="s">
        <v>155</v>
      </c>
      <c r="H61" s="644"/>
      <c r="I61" s="644"/>
      <c r="J61" s="644"/>
      <c r="K61" s="645"/>
      <c r="L61" s="649" t="s">
        <v>38</v>
      </c>
      <c r="M61" s="649"/>
      <c r="N61" s="649"/>
      <c r="O61" s="638">
        <v>1711</v>
      </c>
      <c r="P61" s="639"/>
      <c r="Q61" s="6" t="s">
        <v>49</v>
      </c>
      <c r="R61" s="640">
        <v>1495</v>
      </c>
      <c r="S61" s="640"/>
      <c r="T61" s="640"/>
      <c r="U61" s="641"/>
      <c r="V61" s="650"/>
      <c r="W61" s="650"/>
      <c r="X61" s="650"/>
      <c r="Y61" s="650"/>
      <c r="Z61" s="650"/>
      <c r="AA61" s="650"/>
      <c r="AB61" s="650"/>
      <c r="AC61" s="650"/>
      <c r="AD61" s="650"/>
      <c r="AE61" s="650"/>
      <c r="AF61" s="650"/>
      <c r="AG61" s="650"/>
      <c r="AH61" s="638">
        <v>1711</v>
      </c>
      <c r="AI61" s="639"/>
      <c r="AJ61" s="6" t="s">
        <v>49</v>
      </c>
      <c r="AK61" s="640">
        <v>1495</v>
      </c>
      <c r="AL61" s="640"/>
      <c r="AM61" s="641"/>
      <c r="AN61" s="638"/>
      <c r="AO61" s="639"/>
      <c r="AP61" s="6" t="s">
        <v>49</v>
      </c>
      <c r="AQ61" s="640"/>
      <c r="AR61" s="640"/>
      <c r="AS61" s="641"/>
      <c r="AT61" s="638"/>
      <c r="AU61" s="639"/>
      <c r="AV61" s="6" t="s">
        <v>49</v>
      </c>
      <c r="AW61" s="640"/>
      <c r="AX61" s="640"/>
      <c r="AY61" s="642"/>
    </row>
    <row r="62" spans="1:51" ht="25.5" customHeight="1">
      <c r="A62" s="400"/>
      <c r="B62" s="401"/>
      <c r="C62" s="401"/>
      <c r="D62" s="401"/>
      <c r="E62" s="401"/>
      <c r="F62" s="401"/>
      <c r="G62" s="646"/>
      <c r="H62" s="647"/>
      <c r="I62" s="647"/>
      <c r="J62" s="647"/>
      <c r="K62" s="648"/>
      <c r="L62" s="622" t="s">
        <v>38</v>
      </c>
      <c r="M62" s="622"/>
      <c r="N62" s="622"/>
      <c r="O62" s="651">
        <v>2009</v>
      </c>
      <c r="P62" s="652"/>
      <c r="Q62" s="20" t="s">
        <v>49</v>
      </c>
      <c r="R62" s="653">
        <v>2138</v>
      </c>
      <c r="S62" s="653"/>
      <c r="T62" s="653"/>
      <c r="U62" s="654"/>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7"/>
    </row>
    <row r="63" spans="1:51" ht="25.5" customHeight="1" thickBot="1">
      <c r="A63" s="403"/>
      <c r="B63" s="404"/>
      <c r="C63" s="404"/>
      <c r="D63" s="404"/>
      <c r="E63" s="404"/>
      <c r="F63" s="404"/>
      <c r="G63" s="603" t="s">
        <v>156</v>
      </c>
      <c r="H63" s="604"/>
      <c r="I63" s="604"/>
      <c r="J63" s="604"/>
      <c r="K63" s="604"/>
      <c r="L63" s="605" t="s">
        <v>38</v>
      </c>
      <c r="M63" s="605"/>
      <c r="N63" s="605"/>
      <c r="O63" s="631">
        <v>1327</v>
      </c>
      <c r="P63" s="632"/>
      <c r="Q63" s="1" t="s">
        <v>49</v>
      </c>
      <c r="R63" s="633">
        <v>1158</v>
      </c>
      <c r="S63" s="633"/>
      <c r="T63" s="633"/>
      <c r="U63" s="634"/>
      <c r="V63" s="630"/>
      <c r="W63" s="630"/>
      <c r="X63" s="630"/>
      <c r="Y63" s="630"/>
      <c r="Z63" s="630"/>
      <c r="AA63" s="630"/>
      <c r="AB63" s="630"/>
      <c r="AC63" s="630"/>
      <c r="AD63" s="630"/>
      <c r="AE63" s="630"/>
      <c r="AF63" s="630"/>
      <c r="AG63" s="630"/>
      <c r="AH63" s="630"/>
      <c r="AI63" s="630"/>
      <c r="AJ63" s="630"/>
      <c r="AK63" s="630"/>
      <c r="AL63" s="630"/>
      <c r="AM63" s="630"/>
      <c r="AN63" s="631">
        <v>1327</v>
      </c>
      <c r="AO63" s="632"/>
      <c r="AP63" s="1" t="s">
        <v>49</v>
      </c>
      <c r="AQ63" s="633">
        <v>1158</v>
      </c>
      <c r="AR63" s="633"/>
      <c r="AS63" s="634"/>
      <c r="AT63" s="631">
        <v>1829</v>
      </c>
      <c r="AU63" s="632"/>
      <c r="AV63" s="1" t="s">
        <v>49</v>
      </c>
      <c r="AW63" s="633">
        <v>1595</v>
      </c>
      <c r="AX63" s="633"/>
      <c r="AY63" s="635"/>
    </row>
    <row r="64" spans="1:51" ht="25.5" customHeight="1" thickBot="1">
      <c r="A64" s="397" t="s">
        <v>53</v>
      </c>
      <c r="B64" s="398"/>
      <c r="C64" s="398"/>
      <c r="D64" s="398"/>
      <c r="E64" s="398"/>
      <c r="F64" s="398"/>
      <c r="G64" s="592" t="s">
        <v>54</v>
      </c>
      <c r="H64" s="593"/>
      <c r="I64" s="593"/>
      <c r="J64" s="593"/>
      <c r="K64" s="593"/>
      <c r="L64" s="594" t="s">
        <v>1</v>
      </c>
      <c r="M64" s="594"/>
      <c r="N64" s="594"/>
      <c r="O64" s="595" t="s">
        <v>144</v>
      </c>
      <c r="P64" s="392"/>
      <c r="Q64" s="392"/>
      <c r="R64" s="392"/>
      <c r="S64" s="392"/>
      <c r="T64" s="392"/>
      <c r="U64" s="392"/>
      <c r="V64" s="392"/>
      <c r="W64" s="596"/>
      <c r="X64" s="392" t="s">
        <v>145</v>
      </c>
      <c r="Y64" s="392"/>
      <c r="Z64" s="392"/>
      <c r="AA64" s="392"/>
      <c r="AB64" s="392"/>
      <c r="AC64" s="392"/>
      <c r="AD64" s="392"/>
      <c r="AE64" s="392"/>
      <c r="AF64" s="392"/>
      <c r="AG64" s="596"/>
      <c r="AH64" s="392" t="s">
        <v>149</v>
      </c>
      <c r="AI64" s="392"/>
      <c r="AJ64" s="392"/>
      <c r="AK64" s="392"/>
      <c r="AL64" s="392"/>
      <c r="AM64" s="392"/>
      <c r="AN64" s="392"/>
      <c r="AO64" s="392"/>
      <c r="AP64" s="596"/>
      <c r="AQ64" s="392" t="s">
        <v>150</v>
      </c>
      <c r="AR64" s="392"/>
      <c r="AS64" s="392"/>
      <c r="AT64" s="392"/>
      <c r="AU64" s="392"/>
      <c r="AV64" s="392"/>
      <c r="AW64" s="392"/>
      <c r="AX64" s="392"/>
      <c r="AY64" s="597"/>
    </row>
    <row r="65" spans="1:51" ht="25.5" customHeight="1">
      <c r="A65" s="400"/>
      <c r="B65" s="401"/>
      <c r="C65" s="401"/>
      <c r="D65" s="401"/>
      <c r="E65" s="401"/>
      <c r="F65" s="401"/>
      <c r="G65" s="623" t="s">
        <v>136</v>
      </c>
      <c r="H65" s="624"/>
      <c r="I65" s="624"/>
      <c r="J65" s="624"/>
      <c r="K65" s="624"/>
      <c r="L65" s="625" t="s">
        <v>38</v>
      </c>
      <c r="M65" s="625"/>
      <c r="N65" s="625"/>
      <c r="O65" s="616"/>
      <c r="P65" s="617"/>
      <c r="Q65" s="617"/>
      <c r="R65" s="7" t="s">
        <v>39</v>
      </c>
      <c r="S65" s="618"/>
      <c r="T65" s="618"/>
      <c r="U65" s="618"/>
      <c r="V65" s="618"/>
      <c r="W65" s="619"/>
      <c r="X65" s="616"/>
      <c r="Y65" s="617"/>
      <c r="Z65" s="617"/>
      <c r="AA65" s="7" t="s">
        <v>39</v>
      </c>
      <c r="AB65" s="618"/>
      <c r="AC65" s="618"/>
      <c r="AD65" s="618"/>
      <c r="AE65" s="618"/>
      <c r="AF65" s="618"/>
      <c r="AG65" s="619"/>
      <c r="AH65" s="616"/>
      <c r="AI65" s="617"/>
      <c r="AJ65" s="617"/>
      <c r="AK65" s="7" t="s">
        <v>39</v>
      </c>
      <c r="AL65" s="618"/>
      <c r="AM65" s="618"/>
      <c r="AN65" s="618"/>
      <c r="AO65" s="618"/>
      <c r="AP65" s="619"/>
      <c r="AQ65" s="620"/>
      <c r="AR65" s="620"/>
      <c r="AS65" s="620"/>
      <c r="AT65" s="620"/>
      <c r="AU65" s="620"/>
      <c r="AV65" s="620"/>
      <c r="AW65" s="620"/>
      <c r="AX65" s="620"/>
      <c r="AY65" s="621"/>
    </row>
    <row r="66" spans="1:51" ht="25.5" customHeight="1">
      <c r="A66" s="400"/>
      <c r="B66" s="401"/>
      <c r="C66" s="401"/>
      <c r="D66" s="401"/>
      <c r="E66" s="401"/>
      <c r="F66" s="401"/>
      <c r="G66" s="614"/>
      <c r="H66" s="615"/>
      <c r="I66" s="615"/>
      <c r="J66" s="615"/>
      <c r="K66" s="615"/>
      <c r="L66" s="622" t="s">
        <v>38</v>
      </c>
      <c r="M66" s="622"/>
      <c r="N66" s="622"/>
      <c r="O66" s="609"/>
      <c r="P66" s="609"/>
      <c r="Q66" s="610"/>
      <c r="R66" s="8" t="s">
        <v>39</v>
      </c>
      <c r="S66" s="611"/>
      <c r="T66" s="612"/>
      <c r="U66" s="612"/>
      <c r="V66" s="612"/>
      <c r="W66" s="612"/>
      <c r="X66" s="609"/>
      <c r="Y66" s="609"/>
      <c r="Z66" s="610"/>
      <c r="AA66" s="8" t="s">
        <v>39</v>
      </c>
      <c r="AB66" s="611"/>
      <c r="AC66" s="612"/>
      <c r="AD66" s="612"/>
      <c r="AE66" s="612"/>
      <c r="AF66" s="612"/>
      <c r="AG66" s="612"/>
      <c r="AH66" s="609"/>
      <c r="AI66" s="609"/>
      <c r="AJ66" s="610"/>
      <c r="AK66" s="8" t="s">
        <v>39</v>
      </c>
      <c r="AL66" s="611"/>
      <c r="AM66" s="612"/>
      <c r="AN66" s="612"/>
      <c r="AO66" s="612"/>
      <c r="AP66" s="612"/>
      <c r="AQ66" s="609"/>
      <c r="AR66" s="609"/>
      <c r="AS66" s="610"/>
      <c r="AT66" s="8" t="s">
        <v>39</v>
      </c>
      <c r="AU66" s="611"/>
      <c r="AV66" s="612"/>
      <c r="AW66" s="612"/>
      <c r="AX66" s="612"/>
      <c r="AY66" s="613"/>
    </row>
    <row r="67" spans="1:51" ht="25.5" customHeight="1">
      <c r="A67" s="400"/>
      <c r="B67" s="401"/>
      <c r="C67" s="401"/>
      <c r="D67" s="401"/>
      <c r="E67" s="401"/>
      <c r="F67" s="401"/>
      <c r="G67" s="614" t="s">
        <v>137</v>
      </c>
      <c r="H67" s="615"/>
      <c r="I67" s="615"/>
      <c r="J67" s="615"/>
      <c r="K67" s="615"/>
      <c r="L67" s="608" t="s">
        <v>38</v>
      </c>
      <c r="M67" s="608"/>
      <c r="N67" s="608"/>
      <c r="O67" s="598"/>
      <c r="P67" s="598"/>
      <c r="Q67" s="599"/>
      <c r="R67" s="2" t="s">
        <v>39</v>
      </c>
      <c r="S67" s="600"/>
      <c r="T67" s="601"/>
      <c r="U67" s="601"/>
      <c r="V67" s="601"/>
      <c r="W67" s="601"/>
      <c r="X67" s="598"/>
      <c r="Y67" s="598"/>
      <c r="Z67" s="599"/>
      <c r="AA67" s="2" t="s">
        <v>39</v>
      </c>
      <c r="AB67" s="600"/>
      <c r="AC67" s="601"/>
      <c r="AD67" s="601"/>
      <c r="AE67" s="601"/>
      <c r="AF67" s="601"/>
      <c r="AG67" s="601"/>
      <c r="AH67" s="598"/>
      <c r="AI67" s="598"/>
      <c r="AJ67" s="599"/>
      <c r="AK67" s="2" t="s">
        <v>39</v>
      </c>
      <c r="AL67" s="600"/>
      <c r="AM67" s="601"/>
      <c r="AN67" s="601"/>
      <c r="AO67" s="601"/>
      <c r="AP67" s="601"/>
      <c r="AQ67" s="598"/>
      <c r="AR67" s="598"/>
      <c r="AS67" s="599"/>
      <c r="AT67" s="2" t="s">
        <v>39</v>
      </c>
      <c r="AU67" s="600"/>
      <c r="AV67" s="601"/>
      <c r="AW67" s="601"/>
      <c r="AX67" s="601"/>
      <c r="AY67" s="602"/>
    </row>
    <row r="68" spans="1:51" ht="25.5" customHeight="1">
      <c r="A68" s="400"/>
      <c r="B68" s="401"/>
      <c r="C68" s="401"/>
      <c r="D68" s="401"/>
      <c r="E68" s="401"/>
      <c r="F68" s="401"/>
      <c r="G68" s="606" t="s">
        <v>138</v>
      </c>
      <c r="H68" s="607"/>
      <c r="I68" s="607"/>
      <c r="J68" s="607"/>
      <c r="K68" s="607"/>
      <c r="L68" s="608" t="s">
        <v>38</v>
      </c>
      <c r="M68" s="608"/>
      <c r="N68" s="608"/>
      <c r="O68" s="598"/>
      <c r="P68" s="598"/>
      <c r="Q68" s="599"/>
      <c r="R68" s="2" t="s">
        <v>39</v>
      </c>
      <c r="S68" s="600"/>
      <c r="T68" s="601"/>
      <c r="U68" s="601"/>
      <c r="V68" s="601"/>
      <c r="W68" s="601"/>
      <c r="X68" s="598"/>
      <c r="Y68" s="598"/>
      <c r="Z68" s="599"/>
      <c r="AA68" s="2" t="s">
        <v>39</v>
      </c>
      <c r="AB68" s="600"/>
      <c r="AC68" s="601"/>
      <c r="AD68" s="601"/>
      <c r="AE68" s="601"/>
      <c r="AF68" s="601"/>
      <c r="AG68" s="601"/>
      <c r="AH68" s="598"/>
      <c r="AI68" s="598"/>
      <c r="AJ68" s="599"/>
      <c r="AK68" s="2" t="s">
        <v>39</v>
      </c>
      <c r="AL68" s="600"/>
      <c r="AM68" s="601"/>
      <c r="AN68" s="601"/>
      <c r="AO68" s="601"/>
      <c r="AP68" s="601"/>
      <c r="AQ68" s="598"/>
      <c r="AR68" s="598"/>
      <c r="AS68" s="599"/>
      <c r="AT68" s="2" t="s">
        <v>39</v>
      </c>
      <c r="AU68" s="600"/>
      <c r="AV68" s="601"/>
      <c r="AW68" s="601"/>
      <c r="AX68" s="601"/>
      <c r="AY68" s="602"/>
    </row>
    <row r="69" spans="1:51" ht="25.5" customHeight="1" thickBot="1">
      <c r="A69" s="403"/>
      <c r="B69" s="404"/>
      <c r="C69" s="404"/>
      <c r="D69" s="404"/>
      <c r="E69" s="404"/>
      <c r="F69" s="404"/>
      <c r="G69" s="603" t="s">
        <v>55</v>
      </c>
      <c r="H69" s="604"/>
      <c r="I69" s="604"/>
      <c r="J69" s="604"/>
      <c r="K69" s="604"/>
      <c r="L69" s="605" t="s">
        <v>38</v>
      </c>
      <c r="M69" s="605"/>
      <c r="N69" s="605"/>
      <c r="O69" s="554"/>
      <c r="P69" s="554"/>
      <c r="Q69" s="555"/>
      <c r="R69" s="3" t="s">
        <v>39</v>
      </c>
      <c r="S69" s="556"/>
      <c r="T69" s="557"/>
      <c r="U69" s="557"/>
      <c r="V69" s="557"/>
      <c r="W69" s="557"/>
      <c r="X69" s="554"/>
      <c r="Y69" s="554"/>
      <c r="Z69" s="555"/>
      <c r="AA69" s="3" t="s">
        <v>39</v>
      </c>
      <c r="AB69" s="556">
        <f>S69+AB65-AB67-AB68</f>
        <v>0</v>
      </c>
      <c r="AC69" s="557"/>
      <c r="AD69" s="557"/>
      <c r="AE69" s="557"/>
      <c r="AF69" s="557"/>
      <c r="AG69" s="557"/>
      <c r="AH69" s="554"/>
      <c r="AI69" s="554"/>
      <c r="AJ69" s="555"/>
      <c r="AK69" s="3" t="s">
        <v>39</v>
      </c>
      <c r="AL69" s="556">
        <f>AB69+AL65-AL67-AL68</f>
        <v>0</v>
      </c>
      <c r="AM69" s="557"/>
      <c r="AN69" s="557"/>
      <c r="AO69" s="557"/>
      <c r="AP69" s="557"/>
      <c r="AQ69" s="554"/>
      <c r="AR69" s="554"/>
      <c r="AS69" s="555"/>
      <c r="AT69" s="3" t="s">
        <v>39</v>
      </c>
      <c r="AU69" s="556">
        <f>AL69+AU66-AU67-AU68</f>
        <v>0</v>
      </c>
      <c r="AV69" s="557"/>
      <c r="AW69" s="557"/>
      <c r="AX69" s="557"/>
      <c r="AY69" s="558"/>
    </row>
    <row r="70" spans="1:51" ht="25.5" customHeight="1" thickBot="1">
      <c r="A70" s="397" t="s">
        <v>56</v>
      </c>
      <c r="B70" s="398"/>
      <c r="C70" s="398"/>
      <c r="D70" s="398"/>
      <c r="E70" s="398"/>
      <c r="F70" s="398"/>
      <c r="G70" s="592" t="s">
        <v>54</v>
      </c>
      <c r="H70" s="593"/>
      <c r="I70" s="593"/>
      <c r="J70" s="593"/>
      <c r="K70" s="593"/>
      <c r="L70" s="594" t="s">
        <v>1</v>
      </c>
      <c r="M70" s="594"/>
      <c r="N70" s="594"/>
      <c r="O70" s="595" t="s">
        <v>144</v>
      </c>
      <c r="P70" s="392"/>
      <c r="Q70" s="392"/>
      <c r="R70" s="392"/>
      <c r="S70" s="392"/>
      <c r="T70" s="392"/>
      <c r="U70" s="392"/>
      <c r="V70" s="392"/>
      <c r="W70" s="596"/>
      <c r="X70" s="392" t="s">
        <v>145</v>
      </c>
      <c r="Y70" s="392"/>
      <c r="Z70" s="392"/>
      <c r="AA70" s="392"/>
      <c r="AB70" s="392"/>
      <c r="AC70" s="392"/>
      <c r="AD70" s="392"/>
      <c r="AE70" s="392"/>
      <c r="AF70" s="392"/>
      <c r="AG70" s="596"/>
      <c r="AH70" s="392" t="s">
        <v>149</v>
      </c>
      <c r="AI70" s="392"/>
      <c r="AJ70" s="392"/>
      <c r="AK70" s="392"/>
      <c r="AL70" s="392"/>
      <c r="AM70" s="392"/>
      <c r="AN70" s="392"/>
      <c r="AO70" s="392"/>
      <c r="AP70" s="596"/>
      <c r="AQ70" s="392" t="s">
        <v>150</v>
      </c>
      <c r="AR70" s="392"/>
      <c r="AS70" s="392"/>
      <c r="AT70" s="392"/>
      <c r="AU70" s="392"/>
      <c r="AV70" s="392"/>
      <c r="AW70" s="392"/>
      <c r="AX70" s="392"/>
      <c r="AY70" s="597"/>
    </row>
    <row r="71" spans="1:51" ht="25.5" customHeight="1">
      <c r="A71" s="400"/>
      <c r="B71" s="401"/>
      <c r="C71" s="401"/>
      <c r="D71" s="401"/>
      <c r="E71" s="401"/>
      <c r="F71" s="401"/>
      <c r="G71" s="623" t="s">
        <v>65</v>
      </c>
      <c r="H71" s="624"/>
      <c r="I71" s="624"/>
      <c r="J71" s="624"/>
      <c r="K71" s="624"/>
      <c r="L71" s="629" t="s">
        <v>38</v>
      </c>
      <c r="M71" s="629"/>
      <c r="N71" s="629"/>
      <c r="O71" s="616"/>
      <c r="P71" s="617"/>
      <c r="Q71" s="617"/>
      <c r="R71" s="7" t="s">
        <v>39</v>
      </c>
      <c r="S71" s="618"/>
      <c r="T71" s="618"/>
      <c r="U71" s="618"/>
      <c r="V71" s="618"/>
      <c r="W71" s="619"/>
      <c r="X71" s="616"/>
      <c r="Y71" s="617"/>
      <c r="Z71" s="617"/>
      <c r="AA71" s="7" t="s">
        <v>39</v>
      </c>
      <c r="AB71" s="618"/>
      <c r="AC71" s="618"/>
      <c r="AD71" s="618"/>
      <c r="AE71" s="618"/>
      <c r="AF71" s="618"/>
      <c r="AG71" s="619"/>
      <c r="AH71" s="616"/>
      <c r="AI71" s="617"/>
      <c r="AJ71" s="617"/>
      <c r="AK71" s="7" t="s">
        <v>39</v>
      </c>
      <c r="AL71" s="618"/>
      <c r="AM71" s="618"/>
      <c r="AN71" s="618"/>
      <c r="AO71" s="618"/>
      <c r="AP71" s="619"/>
      <c r="AQ71" s="620"/>
      <c r="AR71" s="620"/>
      <c r="AS71" s="620"/>
      <c r="AT71" s="620"/>
      <c r="AU71" s="620"/>
      <c r="AV71" s="620"/>
      <c r="AW71" s="620"/>
      <c r="AX71" s="620"/>
      <c r="AY71" s="621"/>
    </row>
    <row r="72" spans="1:51" ht="25.5" customHeight="1">
      <c r="A72" s="400"/>
      <c r="B72" s="401"/>
      <c r="C72" s="401"/>
      <c r="D72" s="401"/>
      <c r="E72" s="401"/>
      <c r="F72" s="401"/>
      <c r="G72" s="614"/>
      <c r="H72" s="615"/>
      <c r="I72" s="615"/>
      <c r="J72" s="615"/>
      <c r="K72" s="615"/>
      <c r="L72" s="627" t="s">
        <v>38</v>
      </c>
      <c r="M72" s="627"/>
      <c r="N72" s="627"/>
      <c r="O72" s="609"/>
      <c r="P72" s="609"/>
      <c r="Q72" s="610"/>
      <c r="R72" s="8" t="s">
        <v>39</v>
      </c>
      <c r="S72" s="611"/>
      <c r="T72" s="612"/>
      <c r="U72" s="612"/>
      <c r="V72" s="612"/>
      <c r="W72" s="612"/>
      <c r="X72" s="609"/>
      <c r="Y72" s="609"/>
      <c r="Z72" s="610"/>
      <c r="AA72" s="8" t="s">
        <v>39</v>
      </c>
      <c r="AB72" s="611"/>
      <c r="AC72" s="612"/>
      <c r="AD72" s="612"/>
      <c r="AE72" s="612"/>
      <c r="AF72" s="612"/>
      <c r="AG72" s="612"/>
      <c r="AH72" s="609"/>
      <c r="AI72" s="609"/>
      <c r="AJ72" s="610"/>
      <c r="AK72" s="8" t="s">
        <v>39</v>
      </c>
      <c r="AL72" s="611"/>
      <c r="AM72" s="612"/>
      <c r="AN72" s="612"/>
      <c r="AO72" s="612"/>
      <c r="AP72" s="612"/>
      <c r="AQ72" s="609"/>
      <c r="AR72" s="609"/>
      <c r="AS72" s="610"/>
      <c r="AT72" s="8" t="s">
        <v>39</v>
      </c>
      <c r="AU72" s="611"/>
      <c r="AV72" s="612"/>
      <c r="AW72" s="612"/>
      <c r="AX72" s="612"/>
      <c r="AY72" s="613"/>
    </row>
    <row r="73" spans="1:51" ht="25.5" customHeight="1">
      <c r="A73" s="400"/>
      <c r="B73" s="401"/>
      <c r="C73" s="401"/>
      <c r="D73" s="401"/>
      <c r="E73" s="401"/>
      <c r="F73" s="401"/>
      <c r="G73" s="614" t="s">
        <v>139</v>
      </c>
      <c r="H73" s="615"/>
      <c r="I73" s="615"/>
      <c r="J73" s="615"/>
      <c r="K73" s="615"/>
      <c r="L73" s="626" t="s">
        <v>38</v>
      </c>
      <c r="M73" s="626"/>
      <c r="N73" s="626"/>
      <c r="O73" s="598"/>
      <c r="P73" s="598"/>
      <c r="Q73" s="599"/>
      <c r="R73" s="2" t="s">
        <v>39</v>
      </c>
      <c r="S73" s="600"/>
      <c r="T73" s="601"/>
      <c r="U73" s="601"/>
      <c r="V73" s="601"/>
      <c r="W73" s="601"/>
      <c r="X73" s="598"/>
      <c r="Y73" s="598"/>
      <c r="Z73" s="599"/>
      <c r="AA73" s="2" t="s">
        <v>39</v>
      </c>
      <c r="AB73" s="600"/>
      <c r="AC73" s="601"/>
      <c r="AD73" s="601"/>
      <c r="AE73" s="601"/>
      <c r="AF73" s="601"/>
      <c r="AG73" s="601"/>
      <c r="AH73" s="598"/>
      <c r="AI73" s="598"/>
      <c r="AJ73" s="599"/>
      <c r="AK73" s="2" t="s">
        <v>39</v>
      </c>
      <c r="AL73" s="600"/>
      <c r="AM73" s="601"/>
      <c r="AN73" s="601"/>
      <c r="AO73" s="601"/>
      <c r="AP73" s="601"/>
      <c r="AQ73" s="598"/>
      <c r="AR73" s="598"/>
      <c r="AS73" s="599"/>
      <c r="AT73" s="2" t="s">
        <v>39</v>
      </c>
      <c r="AU73" s="600"/>
      <c r="AV73" s="601"/>
      <c r="AW73" s="601"/>
      <c r="AX73" s="601"/>
      <c r="AY73" s="602"/>
    </row>
    <row r="74" spans="1:51" ht="25.5" customHeight="1">
      <c r="A74" s="400"/>
      <c r="B74" s="401"/>
      <c r="C74" s="401"/>
      <c r="D74" s="401"/>
      <c r="E74" s="401"/>
      <c r="F74" s="401"/>
      <c r="G74" s="606" t="s">
        <v>57</v>
      </c>
      <c r="H74" s="607"/>
      <c r="I74" s="607"/>
      <c r="J74" s="607"/>
      <c r="K74" s="607"/>
      <c r="L74" s="626" t="s">
        <v>38</v>
      </c>
      <c r="M74" s="626"/>
      <c r="N74" s="626"/>
      <c r="O74" s="598"/>
      <c r="P74" s="598"/>
      <c r="Q74" s="599"/>
      <c r="R74" s="2" t="s">
        <v>39</v>
      </c>
      <c r="S74" s="600"/>
      <c r="T74" s="601"/>
      <c r="U74" s="601"/>
      <c r="V74" s="601"/>
      <c r="W74" s="601"/>
      <c r="X74" s="598"/>
      <c r="Y74" s="598"/>
      <c r="Z74" s="599"/>
      <c r="AA74" s="2" t="s">
        <v>39</v>
      </c>
      <c r="AB74" s="600"/>
      <c r="AC74" s="601"/>
      <c r="AD74" s="601"/>
      <c r="AE74" s="601"/>
      <c r="AF74" s="601"/>
      <c r="AG74" s="601"/>
      <c r="AH74" s="598"/>
      <c r="AI74" s="598"/>
      <c r="AJ74" s="599"/>
      <c r="AK74" s="2" t="s">
        <v>39</v>
      </c>
      <c r="AL74" s="600"/>
      <c r="AM74" s="601"/>
      <c r="AN74" s="601"/>
      <c r="AO74" s="601"/>
      <c r="AP74" s="601"/>
      <c r="AQ74" s="598"/>
      <c r="AR74" s="598"/>
      <c r="AS74" s="599"/>
      <c r="AT74" s="2" t="s">
        <v>39</v>
      </c>
      <c r="AU74" s="600"/>
      <c r="AV74" s="601"/>
      <c r="AW74" s="601"/>
      <c r="AX74" s="601"/>
      <c r="AY74" s="602"/>
    </row>
    <row r="75" spans="1:51" ht="25.5" customHeight="1" thickBot="1">
      <c r="A75" s="403"/>
      <c r="B75" s="404"/>
      <c r="C75" s="404"/>
      <c r="D75" s="404"/>
      <c r="E75" s="404"/>
      <c r="F75" s="404"/>
      <c r="G75" s="603" t="s">
        <v>58</v>
      </c>
      <c r="H75" s="604"/>
      <c r="I75" s="604"/>
      <c r="J75" s="604"/>
      <c r="K75" s="604"/>
      <c r="L75" s="628" t="s">
        <v>38</v>
      </c>
      <c r="M75" s="628"/>
      <c r="N75" s="628"/>
      <c r="O75" s="554"/>
      <c r="P75" s="554"/>
      <c r="Q75" s="555"/>
      <c r="R75" s="3" t="s">
        <v>39</v>
      </c>
      <c r="S75" s="556"/>
      <c r="T75" s="557"/>
      <c r="U75" s="557"/>
      <c r="V75" s="557"/>
      <c r="W75" s="557"/>
      <c r="X75" s="554"/>
      <c r="Y75" s="554"/>
      <c r="Z75" s="555"/>
      <c r="AA75" s="3" t="s">
        <v>39</v>
      </c>
      <c r="AB75" s="556">
        <f>S75+AB71-AB73-AB74</f>
        <v>0</v>
      </c>
      <c r="AC75" s="557"/>
      <c r="AD75" s="557"/>
      <c r="AE75" s="557"/>
      <c r="AF75" s="557"/>
      <c r="AG75" s="557"/>
      <c r="AH75" s="554"/>
      <c r="AI75" s="554"/>
      <c r="AJ75" s="555"/>
      <c r="AK75" s="3" t="s">
        <v>39</v>
      </c>
      <c r="AL75" s="556">
        <f>AB75+AL71-AL73-AL74</f>
        <v>0</v>
      </c>
      <c r="AM75" s="557"/>
      <c r="AN75" s="557"/>
      <c r="AO75" s="557"/>
      <c r="AP75" s="557"/>
      <c r="AQ75" s="554"/>
      <c r="AR75" s="554"/>
      <c r="AS75" s="555"/>
      <c r="AT75" s="3" t="s">
        <v>39</v>
      </c>
      <c r="AU75" s="556">
        <f>AL75+AU72-AU73-AU74</f>
        <v>0</v>
      </c>
      <c r="AV75" s="557"/>
      <c r="AW75" s="557"/>
      <c r="AX75" s="557"/>
      <c r="AY75" s="558"/>
    </row>
    <row r="76" spans="1:51" ht="25.5" customHeight="1" thickBot="1">
      <c r="A76" s="397" t="s">
        <v>59</v>
      </c>
      <c r="B76" s="398"/>
      <c r="C76" s="398"/>
      <c r="D76" s="398"/>
      <c r="E76" s="398"/>
      <c r="F76" s="398"/>
      <c r="G76" s="592" t="s">
        <v>54</v>
      </c>
      <c r="H76" s="593"/>
      <c r="I76" s="593"/>
      <c r="J76" s="593"/>
      <c r="K76" s="593"/>
      <c r="L76" s="594" t="s">
        <v>1</v>
      </c>
      <c r="M76" s="594"/>
      <c r="N76" s="594"/>
      <c r="O76" s="595" t="s">
        <v>144</v>
      </c>
      <c r="P76" s="392"/>
      <c r="Q76" s="392"/>
      <c r="R76" s="392"/>
      <c r="S76" s="392"/>
      <c r="T76" s="392"/>
      <c r="U76" s="392"/>
      <c r="V76" s="392"/>
      <c r="W76" s="596"/>
      <c r="X76" s="392" t="s">
        <v>145</v>
      </c>
      <c r="Y76" s="392"/>
      <c r="Z76" s="392"/>
      <c r="AA76" s="392"/>
      <c r="AB76" s="392"/>
      <c r="AC76" s="392"/>
      <c r="AD76" s="392"/>
      <c r="AE76" s="392"/>
      <c r="AF76" s="392"/>
      <c r="AG76" s="596"/>
      <c r="AH76" s="392" t="s">
        <v>149</v>
      </c>
      <c r="AI76" s="392"/>
      <c r="AJ76" s="392"/>
      <c r="AK76" s="392"/>
      <c r="AL76" s="392"/>
      <c r="AM76" s="392"/>
      <c r="AN76" s="392"/>
      <c r="AO76" s="392"/>
      <c r="AP76" s="596"/>
      <c r="AQ76" s="392" t="s">
        <v>150</v>
      </c>
      <c r="AR76" s="392"/>
      <c r="AS76" s="392"/>
      <c r="AT76" s="392"/>
      <c r="AU76" s="392"/>
      <c r="AV76" s="392"/>
      <c r="AW76" s="392"/>
      <c r="AX76" s="392"/>
      <c r="AY76" s="597"/>
    </row>
    <row r="77" spans="1:51" ht="25.5" customHeight="1">
      <c r="A77" s="400"/>
      <c r="B77" s="401"/>
      <c r="C77" s="401"/>
      <c r="D77" s="401"/>
      <c r="E77" s="401"/>
      <c r="F77" s="401"/>
      <c r="G77" s="623" t="s">
        <v>66</v>
      </c>
      <c r="H77" s="624"/>
      <c r="I77" s="624"/>
      <c r="J77" s="624"/>
      <c r="K77" s="624"/>
      <c r="L77" s="625" t="s">
        <v>38</v>
      </c>
      <c r="M77" s="625"/>
      <c r="N77" s="625"/>
      <c r="O77" s="616"/>
      <c r="P77" s="617"/>
      <c r="Q77" s="617"/>
      <c r="R77" s="7" t="s">
        <v>39</v>
      </c>
      <c r="S77" s="618"/>
      <c r="T77" s="618"/>
      <c r="U77" s="618"/>
      <c r="V77" s="618"/>
      <c r="W77" s="619"/>
      <c r="X77" s="616"/>
      <c r="Y77" s="617"/>
      <c r="Z77" s="617"/>
      <c r="AA77" s="7" t="s">
        <v>39</v>
      </c>
      <c r="AB77" s="618"/>
      <c r="AC77" s="618"/>
      <c r="AD77" s="618"/>
      <c r="AE77" s="618"/>
      <c r="AF77" s="618"/>
      <c r="AG77" s="619"/>
      <c r="AH77" s="616"/>
      <c r="AI77" s="617"/>
      <c r="AJ77" s="617"/>
      <c r="AK77" s="7" t="s">
        <v>39</v>
      </c>
      <c r="AL77" s="618"/>
      <c r="AM77" s="618"/>
      <c r="AN77" s="618"/>
      <c r="AO77" s="618"/>
      <c r="AP77" s="619"/>
      <c r="AQ77" s="620"/>
      <c r="AR77" s="620"/>
      <c r="AS77" s="620"/>
      <c r="AT77" s="620"/>
      <c r="AU77" s="620"/>
      <c r="AV77" s="620"/>
      <c r="AW77" s="620"/>
      <c r="AX77" s="620"/>
      <c r="AY77" s="621"/>
    </row>
    <row r="78" spans="1:51" ht="25.5" customHeight="1">
      <c r="A78" s="400"/>
      <c r="B78" s="401"/>
      <c r="C78" s="401"/>
      <c r="D78" s="401"/>
      <c r="E78" s="401"/>
      <c r="F78" s="401"/>
      <c r="G78" s="614"/>
      <c r="H78" s="615"/>
      <c r="I78" s="615"/>
      <c r="J78" s="615"/>
      <c r="K78" s="615"/>
      <c r="L78" s="622" t="s">
        <v>38</v>
      </c>
      <c r="M78" s="622"/>
      <c r="N78" s="622"/>
      <c r="O78" s="609"/>
      <c r="P78" s="609"/>
      <c r="Q78" s="610"/>
      <c r="R78" s="8" t="s">
        <v>39</v>
      </c>
      <c r="S78" s="611"/>
      <c r="T78" s="612"/>
      <c r="U78" s="612"/>
      <c r="V78" s="612"/>
      <c r="W78" s="612"/>
      <c r="X78" s="609"/>
      <c r="Y78" s="609"/>
      <c r="Z78" s="610"/>
      <c r="AA78" s="8" t="s">
        <v>39</v>
      </c>
      <c r="AB78" s="611"/>
      <c r="AC78" s="612"/>
      <c r="AD78" s="612"/>
      <c r="AE78" s="612"/>
      <c r="AF78" s="612"/>
      <c r="AG78" s="612"/>
      <c r="AH78" s="609"/>
      <c r="AI78" s="609"/>
      <c r="AJ78" s="610"/>
      <c r="AK78" s="8" t="s">
        <v>39</v>
      </c>
      <c r="AL78" s="611"/>
      <c r="AM78" s="612"/>
      <c r="AN78" s="612"/>
      <c r="AO78" s="612"/>
      <c r="AP78" s="612"/>
      <c r="AQ78" s="609"/>
      <c r="AR78" s="609"/>
      <c r="AS78" s="610"/>
      <c r="AT78" s="8" t="s">
        <v>39</v>
      </c>
      <c r="AU78" s="611"/>
      <c r="AV78" s="612"/>
      <c r="AW78" s="612"/>
      <c r="AX78" s="612"/>
      <c r="AY78" s="613"/>
    </row>
    <row r="79" spans="1:51" ht="25.5" customHeight="1">
      <c r="A79" s="400"/>
      <c r="B79" s="401"/>
      <c r="C79" s="401"/>
      <c r="D79" s="401"/>
      <c r="E79" s="401"/>
      <c r="F79" s="401"/>
      <c r="G79" s="614" t="s">
        <v>140</v>
      </c>
      <c r="H79" s="615"/>
      <c r="I79" s="615"/>
      <c r="J79" s="615"/>
      <c r="K79" s="615"/>
      <c r="L79" s="608" t="s">
        <v>38</v>
      </c>
      <c r="M79" s="608"/>
      <c r="N79" s="608"/>
      <c r="O79" s="598"/>
      <c r="P79" s="598"/>
      <c r="Q79" s="599"/>
      <c r="R79" s="2" t="s">
        <v>39</v>
      </c>
      <c r="S79" s="600"/>
      <c r="T79" s="601"/>
      <c r="U79" s="601"/>
      <c r="V79" s="601"/>
      <c r="W79" s="601"/>
      <c r="X79" s="598"/>
      <c r="Y79" s="598"/>
      <c r="Z79" s="599"/>
      <c r="AA79" s="2" t="s">
        <v>39</v>
      </c>
      <c r="AB79" s="600"/>
      <c r="AC79" s="601"/>
      <c r="AD79" s="601"/>
      <c r="AE79" s="601"/>
      <c r="AF79" s="601"/>
      <c r="AG79" s="601"/>
      <c r="AH79" s="598"/>
      <c r="AI79" s="598"/>
      <c r="AJ79" s="599"/>
      <c r="AK79" s="2" t="s">
        <v>39</v>
      </c>
      <c r="AL79" s="600"/>
      <c r="AM79" s="601"/>
      <c r="AN79" s="601"/>
      <c r="AO79" s="601"/>
      <c r="AP79" s="601"/>
      <c r="AQ79" s="598"/>
      <c r="AR79" s="598"/>
      <c r="AS79" s="599"/>
      <c r="AT79" s="2" t="s">
        <v>39</v>
      </c>
      <c r="AU79" s="600"/>
      <c r="AV79" s="601"/>
      <c r="AW79" s="601"/>
      <c r="AX79" s="601"/>
      <c r="AY79" s="602"/>
    </row>
    <row r="80" spans="1:51" ht="25.5" customHeight="1">
      <c r="A80" s="400"/>
      <c r="B80" s="401"/>
      <c r="C80" s="401"/>
      <c r="D80" s="401"/>
      <c r="E80" s="401"/>
      <c r="F80" s="401"/>
      <c r="G80" s="606" t="s">
        <v>60</v>
      </c>
      <c r="H80" s="607"/>
      <c r="I80" s="607"/>
      <c r="J80" s="607"/>
      <c r="K80" s="607"/>
      <c r="L80" s="608" t="s">
        <v>38</v>
      </c>
      <c r="M80" s="608"/>
      <c r="N80" s="608"/>
      <c r="O80" s="598"/>
      <c r="P80" s="598"/>
      <c r="Q80" s="599"/>
      <c r="R80" s="2" t="s">
        <v>39</v>
      </c>
      <c r="S80" s="600"/>
      <c r="T80" s="601"/>
      <c r="U80" s="601"/>
      <c r="V80" s="601"/>
      <c r="W80" s="601"/>
      <c r="X80" s="598"/>
      <c r="Y80" s="598"/>
      <c r="Z80" s="599"/>
      <c r="AA80" s="2" t="s">
        <v>39</v>
      </c>
      <c r="AB80" s="600"/>
      <c r="AC80" s="601"/>
      <c r="AD80" s="601"/>
      <c r="AE80" s="601"/>
      <c r="AF80" s="601"/>
      <c r="AG80" s="601"/>
      <c r="AH80" s="598"/>
      <c r="AI80" s="598"/>
      <c r="AJ80" s="599"/>
      <c r="AK80" s="2" t="s">
        <v>39</v>
      </c>
      <c r="AL80" s="600"/>
      <c r="AM80" s="601"/>
      <c r="AN80" s="601"/>
      <c r="AO80" s="601"/>
      <c r="AP80" s="601"/>
      <c r="AQ80" s="598"/>
      <c r="AR80" s="598"/>
      <c r="AS80" s="599"/>
      <c r="AT80" s="2" t="s">
        <v>39</v>
      </c>
      <c r="AU80" s="600"/>
      <c r="AV80" s="601"/>
      <c r="AW80" s="601"/>
      <c r="AX80" s="601"/>
      <c r="AY80" s="602"/>
    </row>
    <row r="81" spans="1:57" ht="25.5" customHeight="1" thickBot="1">
      <c r="A81" s="403"/>
      <c r="B81" s="404"/>
      <c r="C81" s="404"/>
      <c r="D81" s="404"/>
      <c r="E81" s="404"/>
      <c r="F81" s="404"/>
      <c r="G81" s="603" t="s">
        <v>61</v>
      </c>
      <c r="H81" s="604"/>
      <c r="I81" s="604"/>
      <c r="J81" s="604"/>
      <c r="K81" s="604"/>
      <c r="L81" s="605" t="s">
        <v>38</v>
      </c>
      <c r="M81" s="605"/>
      <c r="N81" s="605"/>
      <c r="O81" s="554"/>
      <c r="P81" s="554"/>
      <c r="Q81" s="555"/>
      <c r="R81" s="3" t="s">
        <v>39</v>
      </c>
      <c r="S81" s="556"/>
      <c r="T81" s="557"/>
      <c r="U81" s="557"/>
      <c r="V81" s="557"/>
      <c r="W81" s="557"/>
      <c r="X81" s="554"/>
      <c r="Y81" s="554"/>
      <c r="Z81" s="555"/>
      <c r="AA81" s="3" t="s">
        <v>39</v>
      </c>
      <c r="AB81" s="556">
        <f>S81+AB77-AB79-AB80</f>
        <v>0</v>
      </c>
      <c r="AC81" s="557"/>
      <c r="AD81" s="557"/>
      <c r="AE81" s="557"/>
      <c r="AF81" s="557"/>
      <c r="AG81" s="557"/>
      <c r="AH81" s="554"/>
      <c r="AI81" s="554"/>
      <c r="AJ81" s="555"/>
      <c r="AK81" s="3" t="s">
        <v>39</v>
      </c>
      <c r="AL81" s="556">
        <f>AB81+AL77-AL79-AL80</f>
        <v>0</v>
      </c>
      <c r="AM81" s="557"/>
      <c r="AN81" s="557"/>
      <c r="AO81" s="557"/>
      <c r="AP81" s="557"/>
      <c r="AQ81" s="554"/>
      <c r="AR81" s="554"/>
      <c r="AS81" s="555"/>
      <c r="AT81" s="3" t="s">
        <v>39</v>
      </c>
      <c r="AU81" s="556">
        <f>AL81+AU78-AU79-AU80</f>
        <v>0</v>
      </c>
      <c r="AV81" s="557"/>
      <c r="AW81" s="557"/>
      <c r="AX81" s="557"/>
      <c r="AY81" s="558"/>
    </row>
    <row r="82" spans="1:57" ht="20.100000000000001" customHeight="1">
      <c r="A82" s="559" t="s">
        <v>64</v>
      </c>
      <c r="B82" s="560"/>
      <c r="C82" s="560"/>
      <c r="D82" s="560"/>
      <c r="E82" s="560"/>
      <c r="F82" s="561"/>
      <c r="G82" s="565" t="s">
        <v>71</v>
      </c>
      <c r="H82" s="566"/>
      <c r="I82" s="566"/>
      <c r="J82" s="566"/>
      <c r="K82" s="566"/>
      <c r="L82" s="566"/>
      <c r="M82" s="566"/>
      <c r="N82" s="566"/>
      <c r="O82" s="571" t="s">
        <v>94</v>
      </c>
      <c r="P82" s="572"/>
      <c r="Q82" s="572"/>
      <c r="R82" s="572"/>
      <c r="S82" s="572"/>
      <c r="T82" s="572"/>
      <c r="U82" s="572"/>
      <c r="V82" s="572"/>
      <c r="W82" s="572"/>
      <c r="X82" s="572"/>
      <c r="Y82" s="572"/>
      <c r="Z82" s="572"/>
      <c r="AA82" s="572"/>
      <c r="AB82" s="572"/>
      <c r="AC82" s="572"/>
      <c r="AD82" s="572"/>
      <c r="AE82" s="572"/>
      <c r="AF82" s="573"/>
      <c r="AG82" s="574" t="s">
        <v>72</v>
      </c>
      <c r="AH82" s="575"/>
      <c r="AI82" s="575"/>
      <c r="AJ82" s="575"/>
      <c r="AK82" s="575"/>
      <c r="AL82" s="575"/>
      <c r="AM82" s="575"/>
      <c r="AN82" s="575"/>
      <c r="AO82" s="575"/>
      <c r="AP82" s="575"/>
      <c r="AQ82" s="575"/>
      <c r="AR82" s="575"/>
      <c r="AS82" s="575"/>
      <c r="AT82" s="575"/>
      <c r="AU82" s="575"/>
      <c r="AV82" s="575"/>
      <c r="AW82" s="575"/>
      <c r="AX82" s="575"/>
      <c r="AY82" s="576"/>
    </row>
    <row r="83" spans="1:57" ht="20.100000000000001" customHeight="1">
      <c r="A83" s="562"/>
      <c r="B83" s="563"/>
      <c r="C83" s="563"/>
      <c r="D83" s="563"/>
      <c r="E83" s="563"/>
      <c r="F83" s="564"/>
      <c r="G83" s="567"/>
      <c r="H83" s="568"/>
      <c r="I83" s="568"/>
      <c r="J83" s="568"/>
      <c r="K83" s="568"/>
      <c r="L83" s="568"/>
      <c r="M83" s="568"/>
      <c r="N83" s="568"/>
      <c r="O83" s="526" t="s">
        <v>95</v>
      </c>
      <c r="P83" s="527"/>
      <c r="Q83" s="527"/>
      <c r="R83" s="527"/>
      <c r="S83" s="527"/>
      <c r="T83" s="527"/>
      <c r="U83" s="527"/>
      <c r="V83" s="527"/>
      <c r="W83" s="527"/>
      <c r="X83" s="527"/>
      <c r="Y83" s="527"/>
      <c r="Z83" s="527"/>
      <c r="AA83" s="527"/>
      <c r="AB83" s="527"/>
      <c r="AC83" s="527"/>
      <c r="AD83" s="527"/>
      <c r="AE83" s="527"/>
      <c r="AF83" s="528"/>
      <c r="AG83" s="577"/>
      <c r="AH83" s="578"/>
      <c r="AI83" s="578"/>
      <c r="AJ83" s="578"/>
      <c r="AK83" s="578"/>
      <c r="AL83" s="578"/>
      <c r="AM83" s="578"/>
      <c r="AN83" s="578"/>
      <c r="AO83" s="578"/>
      <c r="AP83" s="578"/>
      <c r="AQ83" s="578"/>
      <c r="AR83" s="578"/>
      <c r="AS83" s="578"/>
      <c r="AT83" s="578"/>
      <c r="AU83" s="578"/>
      <c r="AV83" s="578"/>
      <c r="AW83" s="578"/>
      <c r="AX83" s="578"/>
      <c r="AY83" s="579"/>
    </row>
    <row r="84" spans="1:57" ht="20.100000000000001" customHeight="1">
      <c r="A84" s="562"/>
      <c r="B84" s="563"/>
      <c r="C84" s="563"/>
      <c r="D84" s="563"/>
      <c r="E84" s="563"/>
      <c r="F84" s="564"/>
      <c r="G84" s="567"/>
      <c r="H84" s="568"/>
      <c r="I84" s="568"/>
      <c r="J84" s="568"/>
      <c r="K84" s="568"/>
      <c r="L84" s="568"/>
      <c r="M84" s="568"/>
      <c r="N84" s="568"/>
      <c r="O84" s="526" t="s">
        <v>96</v>
      </c>
      <c r="P84" s="527"/>
      <c r="Q84" s="527"/>
      <c r="R84" s="527"/>
      <c r="S84" s="527"/>
      <c r="T84" s="527"/>
      <c r="U84" s="527"/>
      <c r="V84" s="527"/>
      <c r="W84" s="527"/>
      <c r="X84" s="527"/>
      <c r="Y84" s="527"/>
      <c r="Z84" s="527"/>
      <c r="AA84" s="527"/>
      <c r="AB84" s="527"/>
      <c r="AC84" s="527"/>
      <c r="AD84" s="527"/>
      <c r="AE84" s="527"/>
      <c r="AF84" s="528"/>
      <c r="AG84" s="580" t="s">
        <v>185</v>
      </c>
      <c r="AH84" s="581"/>
      <c r="AI84" s="581"/>
      <c r="AJ84" s="581"/>
      <c r="AK84" s="581"/>
      <c r="AL84" s="581"/>
      <c r="AM84" s="581"/>
      <c r="AN84" s="581"/>
      <c r="AO84" s="581"/>
      <c r="AP84" s="581"/>
      <c r="AQ84" s="581"/>
      <c r="AR84" s="581"/>
      <c r="AS84" s="581"/>
      <c r="AT84" s="581"/>
      <c r="AU84" s="581"/>
      <c r="AV84" s="581"/>
      <c r="AW84" s="581"/>
      <c r="AX84" s="581"/>
      <c r="AY84" s="582"/>
    </row>
    <row r="85" spans="1:57" ht="20.100000000000001" customHeight="1">
      <c r="A85" s="562"/>
      <c r="B85" s="563"/>
      <c r="C85" s="563"/>
      <c r="D85" s="563"/>
      <c r="E85" s="563"/>
      <c r="F85" s="564"/>
      <c r="G85" s="567"/>
      <c r="H85" s="568"/>
      <c r="I85" s="568"/>
      <c r="J85" s="568"/>
      <c r="K85" s="568"/>
      <c r="L85" s="568"/>
      <c r="M85" s="568"/>
      <c r="N85" s="568"/>
      <c r="O85" s="589" t="s">
        <v>184</v>
      </c>
      <c r="P85" s="590"/>
      <c r="Q85" s="590"/>
      <c r="R85" s="590"/>
      <c r="S85" s="590"/>
      <c r="T85" s="590"/>
      <c r="U85" s="590"/>
      <c r="V85" s="590"/>
      <c r="W85" s="590"/>
      <c r="X85" s="590"/>
      <c r="Y85" s="590"/>
      <c r="Z85" s="590"/>
      <c r="AA85" s="590"/>
      <c r="AB85" s="590"/>
      <c r="AC85" s="590"/>
      <c r="AD85" s="590"/>
      <c r="AE85" s="590"/>
      <c r="AF85" s="591"/>
      <c r="AG85" s="583"/>
      <c r="AH85" s="584"/>
      <c r="AI85" s="584"/>
      <c r="AJ85" s="584"/>
      <c r="AK85" s="584"/>
      <c r="AL85" s="584"/>
      <c r="AM85" s="584"/>
      <c r="AN85" s="584"/>
      <c r="AO85" s="584"/>
      <c r="AP85" s="584"/>
      <c r="AQ85" s="584"/>
      <c r="AR85" s="584"/>
      <c r="AS85" s="584"/>
      <c r="AT85" s="584"/>
      <c r="AU85" s="584"/>
      <c r="AV85" s="584"/>
      <c r="AW85" s="584"/>
      <c r="AX85" s="584"/>
      <c r="AY85" s="585"/>
    </row>
    <row r="86" spans="1:57" ht="20.100000000000001" customHeight="1">
      <c r="A86" s="562"/>
      <c r="B86" s="563"/>
      <c r="C86" s="563"/>
      <c r="D86" s="563"/>
      <c r="E86" s="563"/>
      <c r="F86" s="564"/>
      <c r="G86" s="569"/>
      <c r="H86" s="570"/>
      <c r="I86" s="570"/>
      <c r="J86" s="570"/>
      <c r="K86" s="570"/>
      <c r="L86" s="570"/>
      <c r="M86" s="570"/>
      <c r="N86" s="570"/>
      <c r="O86" s="526" t="s">
        <v>97</v>
      </c>
      <c r="P86" s="527"/>
      <c r="Q86" s="527"/>
      <c r="R86" s="527"/>
      <c r="S86" s="527"/>
      <c r="T86" s="527"/>
      <c r="U86" s="527"/>
      <c r="V86" s="527"/>
      <c r="W86" s="527"/>
      <c r="X86" s="527"/>
      <c r="Y86" s="527"/>
      <c r="Z86" s="527"/>
      <c r="AA86" s="527"/>
      <c r="AB86" s="527"/>
      <c r="AC86" s="527"/>
      <c r="AD86" s="527"/>
      <c r="AE86" s="527"/>
      <c r="AF86" s="528"/>
      <c r="AG86" s="586"/>
      <c r="AH86" s="587"/>
      <c r="AI86" s="587"/>
      <c r="AJ86" s="587"/>
      <c r="AK86" s="587"/>
      <c r="AL86" s="587"/>
      <c r="AM86" s="587"/>
      <c r="AN86" s="587"/>
      <c r="AO86" s="587"/>
      <c r="AP86" s="587"/>
      <c r="AQ86" s="587"/>
      <c r="AR86" s="587"/>
      <c r="AS86" s="587"/>
      <c r="AT86" s="587"/>
      <c r="AU86" s="587"/>
      <c r="AV86" s="587"/>
      <c r="AW86" s="587"/>
      <c r="AX86" s="587"/>
      <c r="AY86" s="588"/>
    </row>
    <row r="87" spans="1:57" ht="60" customHeight="1" thickBot="1">
      <c r="A87" s="562"/>
      <c r="B87" s="563"/>
      <c r="C87" s="563"/>
      <c r="D87" s="563"/>
      <c r="E87" s="563"/>
      <c r="F87" s="564"/>
      <c r="G87" s="529" t="s">
        <v>73</v>
      </c>
      <c r="H87" s="530"/>
      <c r="I87" s="530"/>
      <c r="J87" s="530"/>
      <c r="K87" s="530"/>
      <c r="L87" s="530"/>
      <c r="M87" s="530"/>
      <c r="N87" s="530"/>
      <c r="O87" s="531"/>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3"/>
    </row>
    <row r="88" spans="1:57" ht="36" customHeight="1">
      <c r="A88" s="534" t="s">
        <v>123</v>
      </c>
      <c r="B88" s="535"/>
      <c r="C88" s="535"/>
      <c r="D88" s="535"/>
      <c r="E88" s="535"/>
      <c r="F88" s="536"/>
      <c r="G88" s="543">
        <v>1.87</v>
      </c>
      <c r="H88" s="543"/>
      <c r="I88" s="543"/>
      <c r="J88" s="543"/>
      <c r="K88" s="543"/>
      <c r="L88" s="543"/>
      <c r="M88" s="543"/>
      <c r="N88" s="543"/>
      <c r="O88" s="546" t="s">
        <v>2</v>
      </c>
      <c r="P88" s="546"/>
      <c r="Q88" s="546"/>
      <c r="R88" s="547" t="s">
        <v>122</v>
      </c>
      <c r="S88" s="547"/>
      <c r="T88" s="547"/>
      <c r="U88" s="548" t="s">
        <v>232</v>
      </c>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8"/>
      <c r="AU88" s="548"/>
      <c r="AV88" s="548"/>
      <c r="AW88" s="548"/>
      <c r="AX88" s="548"/>
      <c r="AY88" s="549"/>
    </row>
    <row r="89" spans="1:57" ht="48" customHeight="1">
      <c r="A89" s="537"/>
      <c r="B89" s="538"/>
      <c r="C89" s="538"/>
      <c r="D89" s="538"/>
      <c r="E89" s="538"/>
      <c r="F89" s="539"/>
      <c r="G89" s="544"/>
      <c r="H89" s="544"/>
      <c r="I89" s="544"/>
      <c r="J89" s="544"/>
      <c r="K89" s="544"/>
      <c r="L89" s="544"/>
      <c r="M89" s="544"/>
      <c r="N89" s="544"/>
      <c r="O89" s="513"/>
      <c r="P89" s="513"/>
      <c r="Q89" s="513"/>
      <c r="R89" s="550" t="s">
        <v>129</v>
      </c>
      <c r="S89" s="550"/>
      <c r="T89" s="550"/>
      <c r="U89" s="551" t="s">
        <v>227</v>
      </c>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3"/>
    </row>
    <row r="90" spans="1:57" ht="45" customHeight="1">
      <c r="A90" s="537"/>
      <c r="B90" s="538"/>
      <c r="C90" s="538"/>
      <c r="D90" s="538"/>
      <c r="E90" s="538"/>
      <c r="F90" s="539"/>
      <c r="G90" s="544"/>
      <c r="H90" s="544"/>
      <c r="I90" s="544"/>
      <c r="J90" s="544"/>
      <c r="K90" s="544"/>
      <c r="L90" s="544"/>
      <c r="M90" s="544"/>
      <c r="N90" s="544"/>
      <c r="O90" s="513" t="s">
        <v>133</v>
      </c>
      <c r="P90" s="513"/>
      <c r="Q90" s="513"/>
      <c r="R90" s="513"/>
      <c r="S90" s="513"/>
      <c r="T90" s="513"/>
      <c r="U90" s="515" t="s">
        <v>122</v>
      </c>
      <c r="V90" s="515"/>
      <c r="W90" s="515"/>
      <c r="X90" s="516" t="s">
        <v>225</v>
      </c>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8"/>
    </row>
    <row r="91" spans="1:57" ht="101.25" customHeight="1">
      <c r="A91" s="537"/>
      <c r="B91" s="538"/>
      <c r="C91" s="538"/>
      <c r="D91" s="538"/>
      <c r="E91" s="538"/>
      <c r="F91" s="539"/>
      <c r="G91" s="544"/>
      <c r="H91" s="544"/>
      <c r="I91" s="544"/>
      <c r="J91" s="544"/>
      <c r="K91" s="544"/>
      <c r="L91" s="544"/>
      <c r="M91" s="544"/>
      <c r="N91" s="544"/>
      <c r="O91" s="513"/>
      <c r="P91" s="513"/>
      <c r="Q91" s="513"/>
      <c r="R91" s="513"/>
      <c r="S91" s="513"/>
      <c r="T91" s="513"/>
      <c r="U91" s="519" t="s">
        <v>130</v>
      </c>
      <c r="V91" s="519"/>
      <c r="W91" s="519"/>
      <c r="X91" s="520" t="s">
        <v>226</v>
      </c>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2"/>
    </row>
    <row r="92" spans="1:57" ht="143.25" customHeight="1">
      <c r="A92" s="537"/>
      <c r="B92" s="538"/>
      <c r="C92" s="538"/>
      <c r="D92" s="538"/>
      <c r="E92" s="538"/>
      <c r="F92" s="539"/>
      <c r="G92" s="544"/>
      <c r="H92" s="544"/>
      <c r="I92" s="544"/>
      <c r="J92" s="544"/>
      <c r="K92" s="544"/>
      <c r="L92" s="544"/>
      <c r="M92" s="544"/>
      <c r="N92" s="544"/>
      <c r="O92" s="513"/>
      <c r="P92" s="513"/>
      <c r="Q92" s="513"/>
      <c r="R92" s="513"/>
      <c r="S92" s="513"/>
      <c r="T92" s="513"/>
      <c r="U92" s="519" t="s">
        <v>134</v>
      </c>
      <c r="V92" s="519"/>
      <c r="W92" s="519"/>
      <c r="X92" s="520" t="s">
        <v>228</v>
      </c>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2"/>
      <c r="BE92" s="23"/>
    </row>
    <row r="93" spans="1:57" ht="96" customHeight="1" thickBot="1">
      <c r="A93" s="540"/>
      <c r="B93" s="541"/>
      <c r="C93" s="541"/>
      <c r="D93" s="541"/>
      <c r="E93" s="541"/>
      <c r="F93" s="542"/>
      <c r="G93" s="545"/>
      <c r="H93" s="545"/>
      <c r="I93" s="545"/>
      <c r="J93" s="545"/>
      <c r="K93" s="545"/>
      <c r="L93" s="545"/>
      <c r="M93" s="545"/>
      <c r="N93" s="545"/>
      <c r="O93" s="514"/>
      <c r="P93" s="514"/>
      <c r="Q93" s="514"/>
      <c r="R93" s="514"/>
      <c r="S93" s="514"/>
      <c r="T93" s="514"/>
      <c r="U93" s="523" t="s">
        <v>135</v>
      </c>
      <c r="V93" s="523"/>
      <c r="W93" s="523"/>
      <c r="X93" s="524" t="s">
        <v>229</v>
      </c>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5"/>
    </row>
    <row r="94" spans="1:57" ht="30.4" customHeight="1">
      <c r="A94" s="488" t="s">
        <v>44</v>
      </c>
      <c r="B94" s="489"/>
      <c r="C94" s="489"/>
      <c r="D94" s="489"/>
      <c r="E94" s="489"/>
      <c r="F94" s="490"/>
      <c r="G94" s="497" t="s">
        <v>44</v>
      </c>
      <c r="H94" s="498"/>
      <c r="I94" s="498"/>
      <c r="J94" s="498"/>
      <c r="K94" s="498"/>
      <c r="L94" s="498"/>
      <c r="M94" s="498"/>
      <c r="N94" s="498"/>
      <c r="O94" s="498"/>
      <c r="P94" s="498"/>
      <c r="Q94" s="498"/>
      <c r="R94" s="498"/>
      <c r="S94" s="498"/>
      <c r="T94" s="498"/>
      <c r="U94" s="499" t="s">
        <v>34</v>
      </c>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499"/>
      <c r="AU94" s="499"/>
      <c r="AV94" s="499"/>
      <c r="AW94" s="499"/>
      <c r="AX94" s="499"/>
      <c r="AY94" s="500"/>
    </row>
    <row r="95" spans="1:57" ht="36" customHeight="1">
      <c r="A95" s="491"/>
      <c r="B95" s="492"/>
      <c r="C95" s="492"/>
      <c r="D95" s="492"/>
      <c r="E95" s="492"/>
      <c r="F95" s="493"/>
      <c r="G95" s="501" t="s">
        <v>35</v>
      </c>
      <c r="H95" s="502"/>
      <c r="I95" s="502"/>
      <c r="J95" s="502"/>
      <c r="K95" s="502"/>
      <c r="L95" s="502"/>
      <c r="M95" s="502"/>
      <c r="N95" s="503"/>
      <c r="O95" s="504" t="s">
        <v>33</v>
      </c>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6"/>
    </row>
    <row r="96" spans="1:57" ht="36" customHeight="1">
      <c r="A96" s="491"/>
      <c r="B96" s="492"/>
      <c r="C96" s="492"/>
      <c r="D96" s="492"/>
      <c r="E96" s="492"/>
      <c r="F96" s="493"/>
      <c r="G96" s="501" t="s">
        <v>36</v>
      </c>
      <c r="H96" s="502"/>
      <c r="I96" s="502"/>
      <c r="J96" s="502"/>
      <c r="K96" s="502"/>
      <c r="L96" s="502"/>
      <c r="M96" s="502"/>
      <c r="N96" s="503"/>
      <c r="O96" s="504"/>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505"/>
      <c r="AY96" s="506"/>
    </row>
    <row r="97" spans="1:51" ht="36" customHeight="1" thickBot="1">
      <c r="A97" s="494"/>
      <c r="B97" s="495"/>
      <c r="C97" s="495"/>
      <c r="D97" s="495"/>
      <c r="E97" s="495"/>
      <c r="F97" s="496"/>
      <c r="G97" s="507" t="s">
        <v>37</v>
      </c>
      <c r="H97" s="508"/>
      <c r="I97" s="508"/>
      <c r="J97" s="508"/>
      <c r="K97" s="508"/>
      <c r="L97" s="508"/>
      <c r="M97" s="508"/>
      <c r="N97" s="509"/>
      <c r="O97" s="510"/>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2"/>
    </row>
    <row r="98" spans="1:51" s="24" customFormat="1" ht="48" customHeight="1" thickBot="1">
      <c r="A98" s="464" t="s">
        <v>107</v>
      </c>
      <c r="B98" s="465"/>
      <c r="C98" s="465"/>
      <c r="D98" s="465"/>
      <c r="E98" s="465"/>
      <c r="F98" s="466"/>
      <c r="G98" s="470" t="s">
        <v>104</v>
      </c>
      <c r="H98" s="471"/>
      <c r="I98" s="471"/>
      <c r="J98" s="471"/>
      <c r="K98" s="471"/>
      <c r="L98" s="471"/>
      <c r="M98" s="471"/>
      <c r="N98" s="472"/>
      <c r="O98" s="473"/>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5"/>
    </row>
    <row r="99" spans="1:51" s="24" customFormat="1" ht="48" customHeight="1" thickBot="1">
      <c r="A99" s="467"/>
      <c r="B99" s="468"/>
      <c r="C99" s="468"/>
      <c r="D99" s="468"/>
      <c r="E99" s="468"/>
      <c r="F99" s="469"/>
      <c r="G99" s="476" t="s">
        <v>105</v>
      </c>
      <c r="H99" s="477"/>
      <c r="I99" s="477"/>
      <c r="J99" s="477"/>
      <c r="K99" s="477"/>
      <c r="L99" s="477"/>
      <c r="M99" s="477"/>
      <c r="N99" s="478"/>
      <c r="O99" s="479"/>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1"/>
    </row>
    <row r="100" spans="1:51" ht="72" customHeight="1" thickBot="1">
      <c r="A100" s="482" t="s">
        <v>84</v>
      </c>
      <c r="B100" s="483"/>
      <c r="C100" s="483"/>
      <c r="D100" s="483"/>
      <c r="E100" s="483"/>
      <c r="F100" s="484"/>
      <c r="G100" s="485" t="s">
        <v>186</v>
      </c>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7"/>
    </row>
    <row r="101" spans="1:51" ht="48" customHeight="1">
      <c r="A101" s="419" t="s">
        <v>106</v>
      </c>
      <c r="B101" s="420"/>
      <c r="C101" s="420"/>
      <c r="D101" s="420"/>
      <c r="E101" s="420"/>
      <c r="F101" s="421"/>
      <c r="G101" s="425" t="s">
        <v>77</v>
      </c>
      <c r="H101" s="426"/>
      <c r="I101" s="426"/>
      <c r="J101" s="426"/>
      <c r="K101" s="426"/>
      <c r="L101" s="426"/>
      <c r="M101" s="426"/>
      <c r="N101" s="427"/>
      <c r="O101" s="428"/>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30"/>
    </row>
    <row r="102" spans="1:51" ht="48" customHeight="1" thickBot="1">
      <c r="A102" s="422"/>
      <c r="B102" s="423"/>
      <c r="C102" s="423"/>
      <c r="D102" s="423"/>
      <c r="E102" s="423"/>
      <c r="F102" s="424"/>
      <c r="G102" s="431" t="s">
        <v>78</v>
      </c>
      <c r="H102" s="432"/>
      <c r="I102" s="432"/>
      <c r="J102" s="432"/>
      <c r="K102" s="432"/>
      <c r="L102" s="432"/>
      <c r="M102" s="432"/>
      <c r="N102" s="433"/>
      <c r="O102" s="434"/>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6"/>
    </row>
    <row r="103" spans="1:51" ht="48" customHeight="1">
      <c r="A103" s="437" t="s">
        <v>63</v>
      </c>
      <c r="B103" s="438"/>
      <c r="C103" s="438"/>
      <c r="D103" s="438"/>
      <c r="E103" s="438"/>
      <c r="F103" s="439"/>
      <c r="G103" s="446" t="s">
        <v>187</v>
      </c>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8"/>
    </row>
    <row r="104" spans="1:51" ht="48" customHeight="1">
      <c r="A104" s="440"/>
      <c r="B104" s="441"/>
      <c r="C104" s="441"/>
      <c r="D104" s="441"/>
      <c r="E104" s="441"/>
      <c r="F104" s="442"/>
      <c r="G104" s="449" t="s">
        <v>87</v>
      </c>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1"/>
    </row>
    <row r="105" spans="1:51" ht="48" customHeight="1" thickBot="1">
      <c r="A105" s="443"/>
      <c r="B105" s="444"/>
      <c r="C105" s="444"/>
      <c r="D105" s="444"/>
      <c r="E105" s="444"/>
      <c r="F105" s="445"/>
      <c r="G105" s="452" t="s">
        <v>88</v>
      </c>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4"/>
    </row>
    <row r="106" spans="1:51" ht="48" customHeight="1" thickBot="1">
      <c r="A106" s="391" t="s">
        <v>62</v>
      </c>
      <c r="B106" s="392"/>
      <c r="C106" s="392"/>
      <c r="D106" s="392"/>
      <c r="E106" s="392"/>
      <c r="F106" s="393"/>
      <c r="G106" s="394"/>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6"/>
    </row>
    <row r="107" spans="1:51" ht="92.25" customHeight="1">
      <c r="A107" s="397" t="s">
        <v>10</v>
      </c>
      <c r="B107" s="398"/>
      <c r="C107" s="398"/>
      <c r="D107" s="398"/>
      <c r="E107" s="398"/>
      <c r="F107" s="399"/>
      <c r="G107" s="10" t="s">
        <v>224</v>
      </c>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2"/>
    </row>
    <row r="108" spans="1:51" ht="75.400000000000006" customHeight="1">
      <c r="A108" s="400"/>
      <c r="B108" s="401"/>
      <c r="C108" s="401"/>
      <c r="D108" s="401"/>
      <c r="E108" s="401"/>
      <c r="F108" s="402"/>
      <c r="G108" s="13"/>
      <c r="H108" s="14"/>
      <c r="I108" s="14"/>
      <c r="J108" s="14"/>
      <c r="K108" s="14"/>
      <c r="L108" s="14"/>
      <c r="M108" s="14"/>
      <c r="N108" s="14"/>
      <c r="O108" s="14"/>
      <c r="P108" s="14"/>
      <c r="Q108" s="14"/>
      <c r="R108" s="14"/>
      <c r="S108" s="14"/>
      <c r="T108" s="14"/>
      <c r="U108" s="14"/>
      <c r="V108" s="14"/>
      <c r="W108" s="14"/>
      <c r="X108" s="14"/>
      <c r="Y108" s="14"/>
      <c r="Z108" s="14"/>
      <c r="AA108" s="14"/>
      <c r="AB108" s="14"/>
      <c r="AC108" s="15"/>
      <c r="AD108" s="15"/>
      <c r="AE108" s="15"/>
      <c r="AF108" s="15"/>
      <c r="AG108" s="15"/>
      <c r="AH108" s="15"/>
      <c r="AI108" s="15"/>
      <c r="AJ108" s="15"/>
      <c r="AK108" s="15"/>
      <c r="AL108" s="15"/>
      <c r="AM108" s="14"/>
      <c r="AN108" s="14"/>
      <c r="AO108" s="14"/>
      <c r="AP108" s="14"/>
      <c r="AQ108" s="14"/>
      <c r="AR108" s="14"/>
      <c r="AS108" s="14"/>
      <c r="AT108" s="14"/>
      <c r="AU108" s="14"/>
      <c r="AV108" s="14"/>
      <c r="AW108" s="14"/>
      <c r="AX108" s="14"/>
      <c r="AY108" s="16"/>
    </row>
    <row r="109" spans="1:51" ht="180" customHeight="1">
      <c r="A109" s="400"/>
      <c r="B109" s="401"/>
      <c r="C109" s="401"/>
      <c r="D109" s="401"/>
      <c r="E109" s="401"/>
      <c r="F109" s="402"/>
      <c r="G109" s="13"/>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6"/>
    </row>
    <row r="110" spans="1:51" ht="72.95" customHeight="1">
      <c r="A110" s="400"/>
      <c r="B110" s="401"/>
      <c r="C110" s="401"/>
      <c r="D110" s="401"/>
      <c r="E110" s="401"/>
      <c r="F110" s="402"/>
      <c r="G110" s="13"/>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6"/>
    </row>
    <row r="111" spans="1:51" ht="72.95" customHeight="1">
      <c r="A111" s="400"/>
      <c r="B111" s="401"/>
      <c r="C111" s="401"/>
      <c r="D111" s="401"/>
      <c r="E111" s="401"/>
      <c r="F111" s="402"/>
      <c r="G111" s="1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6"/>
    </row>
    <row r="112" spans="1:51" ht="66.400000000000006" customHeight="1">
      <c r="A112" s="400"/>
      <c r="B112" s="401"/>
      <c r="C112" s="401"/>
      <c r="D112" s="401"/>
      <c r="E112" s="401"/>
      <c r="F112" s="402"/>
      <c r="G112" s="13"/>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6"/>
    </row>
    <row r="113" spans="1:51" ht="66.400000000000006" customHeight="1">
      <c r="A113" s="400"/>
      <c r="B113" s="401"/>
      <c r="C113" s="401"/>
      <c r="D113" s="401"/>
      <c r="E113" s="401"/>
      <c r="F113" s="402"/>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6"/>
    </row>
    <row r="114" spans="1:51" ht="83.1" customHeight="1">
      <c r="A114" s="400"/>
      <c r="B114" s="401"/>
      <c r="C114" s="401"/>
      <c r="D114" s="401"/>
      <c r="E114" s="401"/>
      <c r="F114" s="402"/>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6"/>
    </row>
    <row r="115" spans="1:51" ht="83.1" customHeight="1">
      <c r="A115" s="400"/>
      <c r="B115" s="401"/>
      <c r="C115" s="401"/>
      <c r="D115" s="401"/>
      <c r="E115" s="401"/>
      <c r="F115" s="402"/>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6"/>
    </row>
    <row r="116" spans="1:51" ht="83.1" customHeight="1">
      <c r="A116" s="400"/>
      <c r="B116" s="401"/>
      <c r="C116" s="401"/>
      <c r="D116" s="401"/>
      <c r="E116" s="401"/>
      <c r="F116" s="402"/>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6"/>
    </row>
    <row r="117" spans="1:51" ht="47.85" customHeight="1">
      <c r="A117" s="400"/>
      <c r="B117" s="401"/>
      <c r="C117" s="401"/>
      <c r="D117" s="401"/>
      <c r="E117" s="401"/>
      <c r="F117" s="402"/>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6"/>
    </row>
    <row r="118" spans="1:51" ht="44.65" customHeight="1" thickBot="1">
      <c r="A118" s="403"/>
      <c r="B118" s="404"/>
      <c r="C118" s="404"/>
      <c r="D118" s="404"/>
      <c r="E118" s="404"/>
      <c r="F118" s="405"/>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9"/>
    </row>
    <row r="119" spans="1:51" ht="24.75" customHeight="1">
      <c r="A119" s="406" t="s">
        <v>233</v>
      </c>
      <c r="B119" s="407"/>
      <c r="C119" s="407"/>
      <c r="D119" s="407"/>
      <c r="E119" s="407"/>
      <c r="F119" s="408"/>
      <c r="G119" s="415" t="s">
        <v>188</v>
      </c>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7"/>
      <c r="AD119" s="415" t="s">
        <v>189</v>
      </c>
      <c r="AE119" s="416"/>
      <c r="AF119" s="416"/>
      <c r="AG119" s="416"/>
      <c r="AH119" s="416"/>
      <c r="AI119" s="416"/>
      <c r="AJ119" s="416"/>
      <c r="AK119" s="416"/>
      <c r="AL119" s="416"/>
      <c r="AM119" s="416"/>
      <c r="AN119" s="416"/>
      <c r="AO119" s="416"/>
      <c r="AP119" s="416"/>
      <c r="AQ119" s="416"/>
      <c r="AR119" s="416"/>
      <c r="AS119" s="416"/>
      <c r="AT119" s="416"/>
      <c r="AU119" s="416"/>
      <c r="AV119" s="416"/>
      <c r="AW119" s="416"/>
      <c r="AX119" s="416"/>
      <c r="AY119" s="418"/>
    </row>
    <row r="120" spans="1:51" ht="24.75" customHeight="1">
      <c r="A120" s="409"/>
      <c r="B120" s="410"/>
      <c r="C120" s="410"/>
      <c r="D120" s="410"/>
      <c r="E120" s="410"/>
      <c r="F120" s="411"/>
      <c r="G120" s="340" t="s">
        <v>5</v>
      </c>
      <c r="H120" s="247"/>
      <c r="I120" s="247"/>
      <c r="J120" s="247"/>
      <c r="K120" s="248"/>
      <c r="L120" s="372" t="s">
        <v>6</v>
      </c>
      <c r="M120" s="247"/>
      <c r="N120" s="247"/>
      <c r="O120" s="247"/>
      <c r="P120" s="247"/>
      <c r="Q120" s="247"/>
      <c r="R120" s="247"/>
      <c r="S120" s="247"/>
      <c r="T120" s="247"/>
      <c r="U120" s="247"/>
      <c r="V120" s="247"/>
      <c r="W120" s="247"/>
      <c r="X120" s="248"/>
      <c r="Y120" s="373" t="s">
        <v>7</v>
      </c>
      <c r="Z120" s="374"/>
      <c r="AA120" s="374"/>
      <c r="AB120" s="374"/>
      <c r="AC120" s="375"/>
      <c r="AD120" s="376" t="s">
        <v>5</v>
      </c>
      <c r="AE120" s="377"/>
      <c r="AF120" s="377"/>
      <c r="AG120" s="377"/>
      <c r="AH120" s="377"/>
      <c r="AI120" s="372" t="s">
        <v>6</v>
      </c>
      <c r="AJ120" s="247"/>
      <c r="AK120" s="247"/>
      <c r="AL120" s="247"/>
      <c r="AM120" s="247"/>
      <c r="AN120" s="247"/>
      <c r="AO120" s="247"/>
      <c r="AP120" s="247"/>
      <c r="AQ120" s="247"/>
      <c r="AR120" s="247"/>
      <c r="AS120" s="247"/>
      <c r="AT120" s="247"/>
      <c r="AU120" s="248"/>
      <c r="AV120" s="373" t="s">
        <v>7</v>
      </c>
      <c r="AW120" s="374"/>
      <c r="AX120" s="374"/>
      <c r="AY120" s="378"/>
    </row>
    <row r="121" spans="1:51" ht="24.75" customHeight="1">
      <c r="A121" s="409"/>
      <c r="B121" s="410"/>
      <c r="C121" s="410"/>
      <c r="D121" s="410"/>
      <c r="E121" s="410"/>
      <c r="F121" s="411"/>
      <c r="G121" s="362" t="s">
        <v>190</v>
      </c>
      <c r="H121" s="363"/>
      <c r="I121" s="363"/>
      <c r="J121" s="363"/>
      <c r="K121" s="364"/>
      <c r="L121" s="382" t="s">
        <v>191</v>
      </c>
      <c r="M121" s="383"/>
      <c r="N121" s="383"/>
      <c r="O121" s="383"/>
      <c r="P121" s="383"/>
      <c r="Q121" s="383"/>
      <c r="R121" s="383"/>
      <c r="S121" s="383"/>
      <c r="T121" s="383"/>
      <c r="U121" s="383"/>
      <c r="V121" s="383"/>
      <c r="W121" s="383"/>
      <c r="X121" s="384"/>
      <c r="Y121" s="385">
        <v>1494.797</v>
      </c>
      <c r="Z121" s="386"/>
      <c r="AA121" s="386"/>
      <c r="AB121" s="386"/>
      <c r="AC121" s="387"/>
      <c r="AD121" s="362" t="s">
        <v>190</v>
      </c>
      <c r="AE121" s="363"/>
      <c r="AF121" s="363"/>
      <c r="AG121" s="363"/>
      <c r="AH121" s="364"/>
      <c r="AI121" s="365" t="s">
        <v>192</v>
      </c>
      <c r="AJ121" s="366"/>
      <c r="AK121" s="366"/>
      <c r="AL121" s="366"/>
      <c r="AM121" s="366"/>
      <c r="AN121" s="366"/>
      <c r="AO121" s="366"/>
      <c r="AP121" s="366"/>
      <c r="AQ121" s="366"/>
      <c r="AR121" s="366"/>
      <c r="AS121" s="366"/>
      <c r="AT121" s="366"/>
      <c r="AU121" s="367"/>
      <c r="AV121" s="388">
        <v>1494.797</v>
      </c>
      <c r="AW121" s="389"/>
      <c r="AX121" s="389"/>
      <c r="AY121" s="390"/>
    </row>
    <row r="122" spans="1:51" ht="24.75" customHeight="1">
      <c r="A122" s="409"/>
      <c r="B122" s="410"/>
      <c r="C122" s="410"/>
      <c r="D122" s="410"/>
      <c r="E122" s="410"/>
      <c r="F122" s="411"/>
      <c r="G122" s="455" t="s">
        <v>125</v>
      </c>
      <c r="H122" s="456"/>
      <c r="I122" s="456"/>
      <c r="J122" s="456"/>
      <c r="K122" s="457"/>
      <c r="L122" s="354" t="s">
        <v>193</v>
      </c>
      <c r="M122" s="355"/>
      <c r="N122" s="355"/>
      <c r="O122" s="355"/>
      <c r="P122" s="355"/>
      <c r="Q122" s="355"/>
      <c r="R122" s="355"/>
      <c r="S122" s="355"/>
      <c r="T122" s="355"/>
      <c r="U122" s="355"/>
      <c r="V122" s="355"/>
      <c r="W122" s="355"/>
      <c r="X122" s="356"/>
      <c r="Y122" s="461">
        <v>22.673999999999999</v>
      </c>
      <c r="Z122" s="462"/>
      <c r="AA122" s="462"/>
      <c r="AB122" s="462"/>
      <c r="AC122" s="463"/>
      <c r="AD122" s="351" t="s">
        <v>194</v>
      </c>
      <c r="AE122" s="352"/>
      <c r="AF122" s="352"/>
      <c r="AG122" s="352"/>
      <c r="AH122" s="353"/>
      <c r="AI122" s="354" t="s">
        <v>195</v>
      </c>
      <c r="AJ122" s="355"/>
      <c r="AK122" s="355"/>
      <c r="AL122" s="355"/>
      <c r="AM122" s="355"/>
      <c r="AN122" s="355"/>
      <c r="AO122" s="355"/>
      <c r="AP122" s="355"/>
      <c r="AQ122" s="355"/>
      <c r="AR122" s="355"/>
      <c r="AS122" s="355"/>
      <c r="AT122" s="355"/>
      <c r="AU122" s="356"/>
      <c r="AV122" s="306">
        <v>398</v>
      </c>
      <c r="AW122" s="307"/>
      <c r="AX122" s="307"/>
      <c r="AY122" s="309"/>
    </row>
    <row r="123" spans="1:51" ht="24.75" customHeight="1">
      <c r="A123" s="409"/>
      <c r="B123" s="410"/>
      <c r="C123" s="410"/>
      <c r="D123" s="410"/>
      <c r="E123" s="410"/>
      <c r="F123" s="411"/>
      <c r="G123" s="455" t="s">
        <v>14</v>
      </c>
      <c r="H123" s="456"/>
      <c r="I123" s="456"/>
      <c r="J123" s="456"/>
      <c r="K123" s="457"/>
      <c r="L123" s="354" t="s">
        <v>196</v>
      </c>
      <c r="M123" s="355"/>
      <c r="N123" s="355"/>
      <c r="O123" s="355"/>
      <c r="P123" s="355"/>
      <c r="Q123" s="355"/>
      <c r="R123" s="355"/>
      <c r="S123" s="355"/>
      <c r="T123" s="355"/>
      <c r="U123" s="355"/>
      <c r="V123" s="355"/>
      <c r="W123" s="355"/>
      <c r="X123" s="356"/>
      <c r="Y123" s="458">
        <v>467.608</v>
      </c>
      <c r="Z123" s="459"/>
      <c r="AA123" s="459"/>
      <c r="AB123" s="459"/>
      <c r="AC123" s="460"/>
      <c r="AD123" s="351" t="s">
        <v>197</v>
      </c>
      <c r="AE123" s="352"/>
      <c r="AF123" s="352"/>
      <c r="AG123" s="352"/>
      <c r="AH123" s="353"/>
      <c r="AI123" s="354" t="s">
        <v>198</v>
      </c>
      <c r="AJ123" s="355"/>
      <c r="AK123" s="355"/>
      <c r="AL123" s="355"/>
      <c r="AM123" s="355"/>
      <c r="AN123" s="355"/>
      <c r="AO123" s="355"/>
      <c r="AP123" s="355"/>
      <c r="AQ123" s="355"/>
      <c r="AR123" s="355"/>
      <c r="AS123" s="355"/>
      <c r="AT123" s="355"/>
      <c r="AU123" s="356"/>
      <c r="AV123" s="306">
        <v>61</v>
      </c>
      <c r="AW123" s="307"/>
      <c r="AX123" s="307"/>
      <c r="AY123" s="309"/>
    </row>
    <row r="124" spans="1:51" ht="24.75" customHeight="1">
      <c r="A124" s="409"/>
      <c r="B124" s="410"/>
      <c r="C124" s="410"/>
      <c r="D124" s="410"/>
      <c r="E124" s="410"/>
      <c r="F124" s="411"/>
      <c r="G124" s="351" t="s">
        <v>199</v>
      </c>
      <c r="H124" s="352"/>
      <c r="I124" s="352"/>
      <c r="J124" s="352"/>
      <c r="K124" s="353"/>
      <c r="L124" s="354" t="s">
        <v>200</v>
      </c>
      <c r="M124" s="357"/>
      <c r="N124" s="357"/>
      <c r="O124" s="357"/>
      <c r="P124" s="357"/>
      <c r="Q124" s="357"/>
      <c r="R124" s="357"/>
      <c r="S124" s="357"/>
      <c r="T124" s="357"/>
      <c r="U124" s="357"/>
      <c r="V124" s="357"/>
      <c r="W124" s="357"/>
      <c r="X124" s="358"/>
      <c r="Y124" s="306" t="s">
        <v>201</v>
      </c>
      <c r="Z124" s="307"/>
      <c r="AA124" s="307"/>
      <c r="AB124" s="307"/>
      <c r="AC124" s="308"/>
      <c r="AD124" s="351" t="s">
        <v>202</v>
      </c>
      <c r="AE124" s="352"/>
      <c r="AF124" s="352"/>
      <c r="AG124" s="352"/>
      <c r="AH124" s="353"/>
      <c r="AI124" s="354" t="s">
        <v>203</v>
      </c>
      <c r="AJ124" s="355"/>
      <c r="AK124" s="355"/>
      <c r="AL124" s="355"/>
      <c r="AM124" s="355"/>
      <c r="AN124" s="355"/>
      <c r="AO124" s="355"/>
      <c r="AP124" s="355"/>
      <c r="AQ124" s="355"/>
      <c r="AR124" s="355"/>
      <c r="AS124" s="355"/>
      <c r="AT124" s="355"/>
      <c r="AU124" s="356"/>
      <c r="AV124" s="306">
        <v>8</v>
      </c>
      <c r="AW124" s="307"/>
      <c r="AX124" s="307"/>
      <c r="AY124" s="309"/>
    </row>
    <row r="125" spans="1:51" ht="24.75" customHeight="1">
      <c r="A125" s="409"/>
      <c r="B125" s="410"/>
      <c r="C125" s="410"/>
      <c r="D125" s="410"/>
      <c r="E125" s="410"/>
      <c r="F125" s="411"/>
      <c r="G125" s="351"/>
      <c r="H125" s="352"/>
      <c r="I125" s="352"/>
      <c r="J125" s="352"/>
      <c r="K125" s="353"/>
      <c r="L125" s="354"/>
      <c r="M125" s="357"/>
      <c r="N125" s="357"/>
      <c r="O125" s="357"/>
      <c r="P125" s="357"/>
      <c r="Q125" s="357"/>
      <c r="R125" s="357"/>
      <c r="S125" s="357"/>
      <c r="T125" s="357"/>
      <c r="U125" s="357"/>
      <c r="V125" s="357"/>
      <c r="W125" s="357"/>
      <c r="X125" s="358"/>
      <c r="Y125" s="306"/>
      <c r="Z125" s="307"/>
      <c r="AA125" s="307"/>
      <c r="AB125" s="307"/>
      <c r="AC125" s="308"/>
      <c r="AD125" s="351"/>
      <c r="AE125" s="352"/>
      <c r="AF125" s="352"/>
      <c r="AG125" s="352"/>
      <c r="AH125" s="353"/>
      <c r="AI125" s="354"/>
      <c r="AJ125" s="355"/>
      <c r="AK125" s="355"/>
      <c r="AL125" s="355"/>
      <c r="AM125" s="355"/>
      <c r="AN125" s="355"/>
      <c r="AO125" s="355"/>
      <c r="AP125" s="355"/>
      <c r="AQ125" s="355"/>
      <c r="AR125" s="355"/>
      <c r="AS125" s="355"/>
      <c r="AT125" s="355"/>
      <c r="AU125" s="356"/>
      <c r="AV125" s="306"/>
      <c r="AW125" s="307"/>
      <c r="AX125" s="307"/>
      <c r="AY125" s="309"/>
    </row>
    <row r="126" spans="1:51" ht="24.75" customHeight="1">
      <c r="A126" s="409"/>
      <c r="B126" s="410"/>
      <c r="C126" s="410"/>
      <c r="D126" s="410"/>
      <c r="E126" s="410"/>
      <c r="F126" s="411"/>
      <c r="G126" s="351"/>
      <c r="H126" s="352"/>
      <c r="I126" s="352"/>
      <c r="J126" s="352"/>
      <c r="K126" s="353"/>
      <c r="L126" s="354"/>
      <c r="M126" s="357"/>
      <c r="N126" s="357"/>
      <c r="O126" s="357"/>
      <c r="P126" s="357"/>
      <c r="Q126" s="357"/>
      <c r="R126" s="357"/>
      <c r="S126" s="357"/>
      <c r="T126" s="357"/>
      <c r="U126" s="357"/>
      <c r="V126" s="357"/>
      <c r="W126" s="357"/>
      <c r="X126" s="358"/>
      <c r="Y126" s="306"/>
      <c r="Z126" s="307"/>
      <c r="AA126" s="307"/>
      <c r="AB126" s="307"/>
      <c r="AC126" s="308"/>
      <c r="AD126" s="351"/>
      <c r="AE126" s="352"/>
      <c r="AF126" s="352"/>
      <c r="AG126" s="352"/>
      <c r="AH126" s="353"/>
      <c r="AI126" s="354"/>
      <c r="AJ126" s="355"/>
      <c r="AK126" s="355"/>
      <c r="AL126" s="355"/>
      <c r="AM126" s="355"/>
      <c r="AN126" s="355"/>
      <c r="AO126" s="355"/>
      <c r="AP126" s="355"/>
      <c r="AQ126" s="355"/>
      <c r="AR126" s="355"/>
      <c r="AS126" s="355"/>
      <c r="AT126" s="355"/>
      <c r="AU126" s="356"/>
      <c r="AV126" s="306"/>
      <c r="AW126" s="307"/>
      <c r="AX126" s="307"/>
      <c r="AY126" s="309"/>
    </row>
    <row r="127" spans="1:51" ht="24.75" customHeight="1">
      <c r="A127" s="409"/>
      <c r="B127" s="410"/>
      <c r="C127" s="410"/>
      <c r="D127" s="410"/>
      <c r="E127" s="410"/>
      <c r="F127" s="411"/>
      <c r="G127" s="351"/>
      <c r="H127" s="352"/>
      <c r="I127" s="352"/>
      <c r="J127" s="352"/>
      <c r="K127" s="353"/>
      <c r="L127" s="354"/>
      <c r="M127" s="357"/>
      <c r="N127" s="357"/>
      <c r="O127" s="357"/>
      <c r="P127" s="357"/>
      <c r="Q127" s="357"/>
      <c r="R127" s="357"/>
      <c r="S127" s="357"/>
      <c r="T127" s="357"/>
      <c r="U127" s="357"/>
      <c r="V127" s="357"/>
      <c r="W127" s="357"/>
      <c r="X127" s="358"/>
      <c r="Y127" s="306"/>
      <c r="Z127" s="307"/>
      <c r="AA127" s="307"/>
      <c r="AB127" s="307"/>
      <c r="AC127" s="308"/>
      <c r="AD127" s="351"/>
      <c r="AE127" s="352"/>
      <c r="AF127" s="352"/>
      <c r="AG127" s="352"/>
      <c r="AH127" s="353"/>
      <c r="AI127" s="354"/>
      <c r="AJ127" s="355"/>
      <c r="AK127" s="355"/>
      <c r="AL127" s="355"/>
      <c r="AM127" s="355"/>
      <c r="AN127" s="355"/>
      <c r="AO127" s="355"/>
      <c r="AP127" s="355"/>
      <c r="AQ127" s="355"/>
      <c r="AR127" s="355"/>
      <c r="AS127" s="355"/>
      <c r="AT127" s="355"/>
      <c r="AU127" s="356"/>
      <c r="AV127" s="306"/>
      <c r="AW127" s="307"/>
      <c r="AX127" s="307"/>
      <c r="AY127" s="309"/>
    </row>
    <row r="128" spans="1:51" ht="24.75" customHeight="1">
      <c r="A128" s="409"/>
      <c r="B128" s="410"/>
      <c r="C128" s="410"/>
      <c r="D128" s="410"/>
      <c r="E128" s="410"/>
      <c r="F128" s="411"/>
      <c r="G128" s="345"/>
      <c r="H128" s="346"/>
      <c r="I128" s="346"/>
      <c r="J128" s="346"/>
      <c r="K128" s="347"/>
      <c r="L128" s="348"/>
      <c r="M128" s="349"/>
      <c r="N128" s="349"/>
      <c r="O128" s="349"/>
      <c r="P128" s="349"/>
      <c r="Q128" s="349"/>
      <c r="R128" s="349"/>
      <c r="S128" s="349"/>
      <c r="T128" s="349"/>
      <c r="U128" s="349"/>
      <c r="V128" s="349"/>
      <c r="W128" s="349"/>
      <c r="X128" s="350"/>
      <c r="Y128" s="296"/>
      <c r="Z128" s="297"/>
      <c r="AA128" s="297"/>
      <c r="AB128" s="297"/>
      <c r="AC128" s="297"/>
      <c r="AD128" s="345"/>
      <c r="AE128" s="346"/>
      <c r="AF128" s="346"/>
      <c r="AG128" s="346"/>
      <c r="AH128" s="347"/>
      <c r="AI128" s="348"/>
      <c r="AJ128" s="349"/>
      <c r="AK128" s="349"/>
      <c r="AL128" s="349"/>
      <c r="AM128" s="349"/>
      <c r="AN128" s="349"/>
      <c r="AO128" s="349"/>
      <c r="AP128" s="349"/>
      <c r="AQ128" s="349"/>
      <c r="AR128" s="349"/>
      <c r="AS128" s="349"/>
      <c r="AT128" s="349"/>
      <c r="AU128" s="350"/>
      <c r="AV128" s="296"/>
      <c r="AW128" s="297"/>
      <c r="AX128" s="297"/>
      <c r="AY128" s="299"/>
    </row>
    <row r="129" spans="1:51" ht="24.75" customHeight="1">
      <c r="A129" s="409"/>
      <c r="B129" s="410"/>
      <c r="C129" s="410"/>
      <c r="D129" s="410"/>
      <c r="E129" s="410"/>
      <c r="F129" s="411"/>
      <c r="G129" s="340" t="s">
        <v>8</v>
      </c>
      <c r="H129" s="247"/>
      <c r="I129" s="247"/>
      <c r="J129" s="247"/>
      <c r="K129" s="248"/>
      <c r="L129" s="341"/>
      <c r="M129" s="342"/>
      <c r="N129" s="342"/>
      <c r="O129" s="342"/>
      <c r="P129" s="342"/>
      <c r="Q129" s="342"/>
      <c r="R129" s="342"/>
      <c r="S129" s="342"/>
      <c r="T129" s="342"/>
      <c r="U129" s="342"/>
      <c r="V129" s="342"/>
      <c r="W129" s="342"/>
      <c r="X129" s="343"/>
      <c r="Y129" s="379">
        <f>SUM(Y121:AC128)</f>
        <v>1985.079</v>
      </c>
      <c r="Z129" s="380"/>
      <c r="AA129" s="380"/>
      <c r="AB129" s="380"/>
      <c r="AC129" s="381"/>
      <c r="AD129" s="340" t="s">
        <v>8</v>
      </c>
      <c r="AE129" s="247"/>
      <c r="AF129" s="247"/>
      <c r="AG129" s="247"/>
      <c r="AH129" s="247"/>
      <c r="AI129" s="341"/>
      <c r="AJ129" s="342"/>
      <c r="AK129" s="342"/>
      <c r="AL129" s="342"/>
      <c r="AM129" s="342"/>
      <c r="AN129" s="342"/>
      <c r="AO129" s="342"/>
      <c r="AP129" s="342"/>
      <c r="AQ129" s="342"/>
      <c r="AR129" s="342"/>
      <c r="AS129" s="342"/>
      <c r="AT129" s="342"/>
      <c r="AU129" s="343"/>
      <c r="AV129" s="336">
        <f>SUM(AV121:AY128)</f>
        <v>1961.797</v>
      </c>
      <c r="AW129" s="337"/>
      <c r="AX129" s="337"/>
      <c r="AY129" s="339"/>
    </row>
    <row r="130" spans="1:51" ht="25.15" customHeight="1">
      <c r="A130" s="409"/>
      <c r="B130" s="410"/>
      <c r="C130" s="410"/>
      <c r="D130" s="410"/>
      <c r="E130" s="410"/>
      <c r="F130" s="411"/>
      <c r="G130" s="368" t="s">
        <v>204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70"/>
      <c r="AD130" s="368" t="s">
        <v>115</v>
      </c>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71"/>
    </row>
    <row r="131" spans="1:51" ht="25.5" customHeight="1">
      <c r="A131" s="409"/>
      <c r="B131" s="410"/>
      <c r="C131" s="410"/>
      <c r="D131" s="410"/>
      <c r="E131" s="410"/>
      <c r="F131" s="411"/>
      <c r="G131" s="340" t="s">
        <v>5</v>
      </c>
      <c r="H131" s="247"/>
      <c r="I131" s="247"/>
      <c r="J131" s="247"/>
      <c r="K131" s="248"/>
      <c r="L131" s="372" t="s">
        <v>6</v>
      </c>
      <c r="M131" s="247"/>
      <c r="N131" s="247"/>
      <c r="O131" s="247"/>
      <c r="P131" s="247"/>
      <c r="Q131" s="247"/>
      <c r="R131" s="247"/>
      <c r="S131" s="247"/>
      <c r="T131" s="247"/>
      <c r="U131" s="247"/>
      <c r="V131" s="247"/>
      <c r="W131" s="247"/>
      <c r="X131" s="248"/>
      <c r="Y131" s="373" t="s">
        <v>7</v>
      </c>
      <c r="Z131" s="374"/>
      <c r="AA131" s="374"/>
      <c r="AB131" s="374"/>
      <c r="AC131" s="375"/>
      <c r="AD131" s="376" t="s">
        <v>5</v>
      </c>
      <c r="AE131" s="377"/>
      <c r="AF131" s="377"/>
      <c r="AG131" s="377"/>
      <c r="AH131" s="377"/>
      <c r="AI131" s="372" t="s">
        <v>6</v>
      </c>
      <c r="AJ131" s="247"/>
      <c r="AK131" s="247"/>
      <c r="AL131" s="247"/>
      <c r="AM131" s="247"/>
      <c r="AN131" s="247"/>
      <c r="AO131" s="247"/>
      <c r="AP131" s="247"/>
      <c r="AQ131" s="247"/>
      <c r="AR131" s="247"/>
      <c r="AS131" s="247"/>
      <c r="AT131" s="247"/>
      <c r="AU131" s="248"/>
      <c r="AV131" s="373" t="s">
        <v>7</v>
      </c>
      <c r="AW131" s="374"/>
      <c r="AX131" s="374"/>
      <c r="AY131" s="378"/>
    </row>
    <row r="132" spans="1:51" ht="24.75" customHeight="1">
      <c r="A132" s="409"/>
      <c r="B132" s="410"/>
      <c r="C132" s="410"/>
      <c r="D132" s="410"/>
      <c r="E132" s="410"/>
      <c r="F132" s="411"/>
      <c r="G132" s="351" t="s">
        <v>190</v>
      </c>
      <c r="H132" s="352"/>
      <c r="I132" s="352"/>
      <c r="J132" s="352"/>
      <c r="K132" s="353"/>
      <c r="L132" s="359" t="s">
        <v>205</v>
      </c>
      <c r="M132" s="360"/>
      <c r="N132" s="360"/>
      <c r="O132" s="360"/>
      <c r="P132" s="360"/>
      <c r="Q132" s="360"/>
      <c r="R132" s="360"/>
      <c r="S132" s="360"/>
      <c r="T132" s="360"/>
      <c r="U132" s="360"/>
      <c r="V132" s="360"/>
      <c r="W132" s="360"/>
      <c r="X132" s="361"/>
      <c r="Y132" s="306">
        <v>1.496</v>
      </c>
      <c r="Z132" s="307"/>
      <c r="AA132" s="307"/>
      <c r="AB132" s="307"/>
      <c r="AC132" s="308"/>
      <c r="AD132" s="362"/>
      <c r="AE132" s="363"/>
      <c r="AF132" s="363"/>
      <c r="AG132" s="363"/>
      <c r="AH132" s="364"/>
      <c r="AI132" s="365"/>
      <c r="AJ132" s="366"/>
      <c r="AK132" s="366"/>
      <c r="AL132" s="366"/>
      <c r="AM132" s="366"/>
      <c r="AN132" s="366"/>
      <c r="AO132" s="366"/>
      <c r="AP132" s="366"/>
      <c r="AQ132" s="366"/>
      <c r="AR132" s="366"/>
      <c r="AS132" s="366"/>
      <c r="AT132" s="366"/>
      <c r="AU132" s="367"/>
      <c r="AV132" s="316"/>
      <c r="AW132" s="317"/>
      <c r="AX132" s="317"/>
      <c r="AY132" s="319"/>
    </row>
    <row r="133" spans="1:51" ht="24.75" customHeight="1">
      <c r="A133" s="409"/>
      <c r="B133" s="410"/>
      <c r="C133" s="410"/>
      <c r="D133" s="410"/>
      <c r="E133" s="410"/>
      <c r="F133" s="411"/>
      <c r="G133" s="351"/>
      <c r="H133" s="352"/>
      <c r="I133" s="352"/>
      <c r="J133" s="352"/>
      <c r="K133" s="353"/>
      <c r="L133" s="354"/>
      <c r="M133" s="357"/>
      <c r="N133" s="357"/>
      <c r="O133" s="357"/>
      <c r="P133" s="357"/>
      <c r="Q133" s="357"/>
      <c r="R133" s="357"/>
      <c r="S133" s="357"/>
      <c r="T133" s="357"/>
      <c r="U133" s="357"/>
      <c r="V133" s="357"/>
      <c r="W133" s="357"/>
      <c r="X133" s="358"/>
      <c r="Y133" s="306"/>
      <c r="Z133" s="307"/>
      <c r="AA133" s="307"/>
      <c r="AB133" s="307"/>
      <c r="AC133" s="308"/>
      <c r="AD133" s="351"/>
      <c r="AE133" s="352"/>
      <c r="AF133" s="352"/>
      <c r="AG133" s="352"/>
      <c r="AH133" s="353"/>
      <c r="AI133" s="354"/>
      <c r="AJ133" s="355"/>
      <c r="AK133" s="355"/>
      <c r="AL133" s="355"/>
      <c r="AM133" s="355"/>
      <c r="AN133" s="355"/>
      <c r="AO133" s="355"/>
      <c r="AP133" s="355"/>
      <c r="AQ133" s="355"/>
      <c r="AR133" s="355"/>
      <c r="AS133" s="355"/>
      <c r="AT133" s="355"/>
      <c r="AU133" s="356"/>
      <c r="AV133" s="306"/>
      <c r="AW133" s="307"/>
      <c r="AX133" s="307"/>
      <c r="AY133" s="309"/>
    </row>
    <row r="134" spans="1:51" ht="24.75" customHeight="1">
      <c r="A134" s="409"/>
      <c r="B134" s="410"/>
      <c r="C134" s="410"/>
      <c r="D134" s="410"/>
      <c r="E134" s="410"/>
      <c r="F134" s="411"/>
      <c r="G134" s="351"/>
      <c r="H134" s="352"/>
      <c r="I134" s="352"/>
      <c r="J134" s="352"/>
      <c r="K134" s="353"/>
      <c r="L134" s="354"/>
      <c r="M134" s="357"/>
      <c r="N134" s="357"/>
      <c r="O134" s="357"/>
      <c r="P134" s="357"/>
      <c r="Q134" s="357"/>
      <c r="R134" s="357"/>
      <c r="S134" s="357"/>
      <c r="T134" s="357"/>
      <c r="U134" s="357"/>
      <c r="V134" s="357"/>
      <c r="W134" s="357"/>
      <c r="X134" s="358"/>
      <c r="Y134" s="306"/>
      <c r="Z134" s="307"/>
      <c r="AA134" s="307"/>
      <c r="AB134" s="307"/>
      <c r="AC134" s="308"/>
      <c r="AD134" s="351"/>
      <c r="AE134" s="352"/>
      <c r="AF134" s="352"/>
      <c r="AG134" s="352"/>
      <c r="AH134" s="353"/>
      <c r="AI134" s="354"/>
      <c r="AJ134" s="355"/>
      <c r="AK134" s="355"/>
      <c r="AL134" s="355"/>
      <c r="AM134" s="355"/>
      <c r="AN134" s="355"/>
      <c r="AO134" s="355"/>
      <c r="AP134" s="355"/>
      <c r="AQ134" s="355"/>
      <c r="AR134" s="355"/>
      <c r="AS134" s="355"/>
      <c r="AT134" s="355"/>
      <c r="AU134" s="356"/>
      <c r="AV134" s="306"/>
      <c r="AW134" s="307"/>
      <c r="AX134" s="307"/>
      <c r="AY134" s="309"/>
    </row>
    <row r="135" spans="1:51" ht="24.75" customHeight="1">
      <c r="A135" s="409"/>
      <c r="B135" s="410"/>
      <c r="C135" s="410"/>
      <c r="D135" s="410"/>
      <c r="E135" s="410"/>
      <c r="F135" s="411"/>
      <c r="G135" s="351"/>
      <c r="H135" s="352"/>
      <c r="I135" s="352"/>
      <c r="J135" s="352"/>
      <c r="K135" s="353"/>
      <c r="L135" s="354"/>
      <c r="M135" s="357"/>
      <c r="N135" s="357"/>
      <c r="O135" s="357"/>
      <c r="P135" s="357"/>
      <c r="Q135" s="357"/>
      <c r="R135" s="357"/>
      <c r="S135" s="357"/>
      <c r="T135" s="357"/>
      <c r="U135" s="357"/>
      <c r="V135" s="357"/>
      <c r="W135" s="357"/>
      <c r="X135" s="358"/>
      <c r="Y135" s="306"/>
      <c r="Z135" s="307"/>
      <c r="AA135" s="307"/>
      <c r="AB135" s="307"/>
      <c r="AC135" s="308"/>
      <c r="AD135" s="351"/>
      <c r="AE135" s="352"/>
      <c r="AF135" s="352"/>
      <c r="AG135" s="352"/>
      <c r="AH135" s="353"/>
      <c r="AI135" s="354"/>
      <c r="AJ135" s="355"/>
      <c r="AK135" s="355"/>
      <c r="AL135" s="355"/>
      <c r="AM135" s="355"/>
      <c r="AN135" s="355"/>
      <c r="AO135" s="355"/>
      <c r="AP135" s="355"/>
      <c r="AQ135" s="355"/>
      <c r="AR135" s="355"/>
      <c r="AS135" s="355"/>
      <c r="AT135" s="355"/>
      <c r="AU135" s="356"/>
      <c r="AV135" s="306"/>
      <c r="AW135" s="307"/>
      <c r="AX135" s="307"/>
      <c r="AY135" s="309"/>
    </row>
    <row r="136" spans="1:51" ht="24.75" customHeight="1">
      <c r="A136" s="409"/>
      <c r="B136" s="410"/>
      <c r="C136" s="410"/>
      <c r="D136" s="410"/>
      <c r="E136" s="410"/>
      <c r="F136" s="411"/>
      <c r="G136" s="351"/>
      <c r="H136" s="352"/>
      <c r="I136" s="352"/>
      <c r="J136" s="352"/>
      <c r="K136" s="353"/>
      <c r="L136" s="354"/>
      <c r="M136" s="357"/>
      <c r="N136" s="357"/>
      <c r="O136" s="357"/>
      <c r="P136" s="357"/>
      <c r="Q136" s="357"/>
      <c r="R136" s="357"/>
      <c r="S136" s="357"/>
      <c r="T136" s="357"/>
      <c r="U136" s="357"/>
      <c r="V136" s="357"/>
      <c r="W136" s="357"/>
      <c r="X136" s="358"/>
      <c r="Y136" s="306"/>
      <c r="Z136" s="307"/>
      <c r="AA136" s="307"/>
      <c r="AB136" s="307"/>
      <c r="AC136" s="308"/>
      <c r="AD136" s="351"/>
      <c r="AE136" s="352"/>
      <c r="AF136" s="352"/>
      <c r="AG136" s="352"/>
      <c r="AH136" s="353"/>
      <c r="AI136" s="354"/>
      <c r="AJ136" s="355"/>
      <c r="AK136" s="355"/>
      <c r="AL136" s="355"/>
      <c r="AM136" s="355"/>
      <c r="AN136" s="355"/>
      <c r="AO136" s="355"/>
      <c r="AP136" s="355"/>
      <c r="AQ136" s="355"/>
      <c r="AR136" s="355"/>
      <c r="AS136" s="355"/>
      <c r="AT136" s="355"/>
      <c r="AU136" s="356"/>
      <c r="AV136" s="306"/>
      <c r="AW136" s="307"/>
      <c r="AX136" s="307"/>
      <c r="AY136" s="309"/>
    </row>
    <row r="137" spans="1:51" ht="24.75" customHeight="1">
      <c r="A137" s="409"/>
      <c r="B137" s="410"/>
      <c r="C137" s="410"/>
      <c r="D137" s="410"/>
      <c r="E137" s="410"/>
      <c r="F137" s="411"/>
      <c r="G137" s="351"/>
      <c r="H137" s="352"/>
      <c r="I137" s="352"/>
      <c r="J137" s="352"/>
      <c r="K137" s="353"/>
      <c r="L137" s="354"/>
      <c r="M137" s="355"/>
      <c r="N137" s="355"/>
      <c r="O137" s="355"/>
      <c r="P137" s="355"/>
      <c r="Q137" s="355"/>
      <c r="R137" s="355"/>
      <c r="S137" s="355"/>
      <c r="T137" s="355"/>
      <c r="U137" s="355"/>
      <c r="V137" s="355"/>
      <c r="W137" s="355"/>
      <c r="X137" s="356"/>
      <c r="Y137" s="306"/>
      <c r="Z137" s="307"/>
      <c r="AA137" s="307"/>
      <c r="AB137" s="307"/>
      <c r="AC137" s="307"/>
      <c r="AD137" s="351"/>
      <c r="AE137" s="352"/>
      <c r="AF137" s="352"/>
      <c r="AG137" s="352"/>
      <c r="AH137" s="353"/>
      <c r="AI137" s="354"/>
      <c r="AJ137" s="355"/>
      <c r="AK137" s="355"/>
      <c r="AL137" s="355"/>
      <c r="AM137" s="355"/>
      <c r="AN137" s="355"/>
      <c r="AO137" s="355"/>
      <c r="AP137" s="355"/>
      <c r="AQ137" s="355"/>
      <c r="AR137" s="355"/>
      <c r="AS137" s="355"/>
      <c r="AT137" s="355"/>
      <c r="AU137" s="356"/>
      <c r="AV137" s="306"/>
      <c r="AW137" s="307"/>
      <c r="AX137" s="307"/>
      <c r="AY137" s="309"/>
    </row>
    <row r="138" spans="1:51" ht="24.75" customHeight="1">
      <c r="A138" s="409"/>
      <c r="B138" s="410"/>
      <c r="C138" s="410"/>
      <c r="D138" s="410"/>
      <c r="E138" s="410"/>
      <c r="F138" s="411"/>
      <c r="G138" s="351"/>
      <c r="H138" s="352"/>
      <c r="I138" s="352"/>
      <c r="J138" s="352"/>
      <c r="K138" s="353"/>
      <c r="L138" s="354"/>
      <c r="M138" s="355"/>
      <c r="N138" s="355"/>
      <c r="O138" s="355"/>
      <c r="P138" s="355"/>
      <c r="Q138" s="355"/>
      <c r="R138" s="355"/>
      <c r="S138" s="355"/>
      <c r="T138" s="355"/>
      <c r="U138" s="355"/>
      <c r="V138" s="355"/>
      <c r="W138" s="355"/>
      <c r="X138" s="356"/>
      <c r="Y138" s="306"/>
      <c r="Z138" s="307"/>
      <c r="AA138" s="307"/>
      <c r="AB138" s="307"/>
      <c r="AC138" s="307"/>
      <c r="AD138" s="351"/>
      <c r="AE138" s="352"/>
      <c r="AF138" s="352"/>
      <c r="AG138" s="352"/>
      <c r="AH138" s="353"/>
      <c r="AI138" s="354"/>
      <c r="AJ138" s="355"/>
      <c r="AK138" s="355"/>
      <c r="AL138" s="355"/>
      <c r="AM138" s="355"/>
      <c r="AN138" s="355"/>
      <c r="AO138" s="355"/>
      <c r="AP138" s="355"/>
      <c r="AQ138" s="355"/>
      <c r="AR138" s="355"/>
      <c r="AS138" s="355"/>
      <c r="AT138" s="355"/>
      <c r="AU138" s="356"/>
      <c r="AV138" s="306"/>
      <c r="AW138" s="307"/>
      <c r="AX138" s="307"/>
      <c r="AY138" s="309"/>
    </row>
    <row r="139" spans="1:51" ht="24.75" customHeight="1">
      <c r="A139" s="409"/>
      <c r="B139" s="410"/>
      <c r="C139" s="410"/>
      <c r="D139" s="410"/>
      <c r="E139" s="410"/>
      <c r="F139" s="411"/>
      <c r="G139" s="345"/>
      <c r="H139" s="346"/>
      <c r="I139" s="346"/>
      <c r="J139" s="346"/>
      <c r="K139" s="347"/>
      <c r="L139" s="348"/>
      <c r="M139" s="349"/>
      <c r="N139" s="349"/>
      <c r="O139" s="349"/>
      <c r="P139" s="349"/>
      <c r="Q139" s="349"/>
      <c r="R139" s="349"/>
      <c r="S139" s="349"/>
      <c r="T139" s="349"/>
      <c r="U139" s="349"/>
      <c r="V139" s="349"/>
      <c r="W139" s="349"/>
      <c r="X139" s="350"/>
      <c r="Y139" s="296"/>
      <c r="Z139" s="297"/>
      <c r="AA139" s="297"/>
      <c r="AB139" s="297"/>
      <c r="AC139" s="297"/>
      <c r="AD139" s="345"/>
      <c r="AE139" s="346"/>
      <c r="AF139" s="346"/>
      <c r="AG139" s="346"/>
      <c r="AH139" s="347"/>
      <c r="AI139" s="348"/>
      <c r="AJ139" s="349"/>
      <c r="AK139" s="349"/>
      <c r="AL139" s="349"/>
      <c r="AM139" s="349"/>
      <c r="AN139" s="349"/>
      <c r="AO139" s="349"/>
      <c r="AP139" s="349"/>
      <c r="AQ139" s="349"/>
      <c r="AR139" s="349"/>
      <c r="AS139" s="349"/>
      <c r="AT139" s="349"/>
      <c r="AU139" s="350"/>
      <c r="AV139" s="296"/>
      <c r="AW139" s="297"/>
      <c r="AX139" s="297"/>
      <c r="AY139" s="299"/>
    </row>
    <row r="140" spans="1:51" ht="24.75" customHeight="1">
      <c r="A140" s="409"/>
      <c r="B140" s="410"/>
      <c r="C140" s="410"/>
      <c r="D140" s="410"/>
      <c r="E140" s="410"/>
      <c r="F140" s="411"/>
      <c r="G140" s="340" t="s">
        <v>8</v>
      </c>
      <c r="H140" s="247"/>
      <c r="I140" s="247"/>
      <c r="J140" s="247"/>
      <c r="K140" s="248"/>
      <c r="L140" s="341"/>
      <c r="M140" s="342"/>
      <c r="N140" s="342"/>
      <c r="O140" s="342"/>
      <c r="P140" s="342"/>
      <c r="Q140" s="342"/>
      <c r="R140" s="342"/>
      <c r="S140" s="342"/>
      <c r="T140" s="342"/>
      <c r="U140" s="342"/>
      <c r="V140" s="342"/>
      <c r="W140" s="342"/>
      <c r="X140" s="343"/>
      <c r="Y140" s="336">
        <f>SUM(Y132:AC139)</f>
        <v>1.496</v>
      </c>
      <c r="Z140" s="337"/>
      <c r="AA140" s="337"/>
      <c r="AB140" s="337"/>
      <c r="AC140" s="344"/>
      <c r="AD140" s="340" t="s">
        <v>8</v>
      </c>
      <c r="AE140" s="247"/>
      <c r="AF140" s="247"/>
      <c r="AG140" s="247"/>
      <c r="AH140" s="247"/>
      <c r="AI140" s="341"/>
      <c r="AJ140" s="342"/>
      <c r="AK140" s="342"/>
      <c r="AL140" s="342"/>
      <c r="AM140" s="342"/>
      <c r="AN140" s="342"/>
      <c r="AO140" s="342"/>
      <c r="AP140" s="342"/>
      <c r="AQ140" s="342"/>
      <c r="AR140" s="342"/>
      <c r="AS140" s="342"/>
      <c r="AT140" s="342"/>
      <c r="AU140" s="343"/>
      <c r="AV140" s="336">
        <f>SUM(AV132:AY139)</f>
        <v>0</v>
      </c>
      <c r="AW140" s="337"/>
      <c r="AX140" s="337"/>
      <c r="AY140" s="339"/>
    </row>
    <row r="141" spans="1:51" ht="24.75" customHeight="1">
      <c r="A141" s="409"/>
      <c r="B141" s="410"/>
      <c r="C141" s="410"/>
      <c r="D141" s="410"/>
      <c r="E141" s="410"/>
      <c r="F141" s="411"/>
      <c r="G141" s="320" t="s">
        <v>4</v>
      </c>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2"/>
      <c r="AD141" s="320" t="s">
        <v>121</v>
      </c>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3"/>
    </row>
    <row r="142" spans="1:51" ht="24.75" customHeight="1">
      <c r="A142" s="409"/>
      <c r="B142" s="410"/>
      <c r="C142" s="410"/>
      <c r="D142" s="410"/>
      <c r="E142" s="410"/>
      <c r="F142" s="411"/>
      <c r="G142" s="324" t="s">
        <v>5</v>
      </c>
      <c r="H142" s="325"/>
      <c r="I142" s="325"/>
      <c r="J142" s="325"/>
      <c r="K142" s="326"/>
      <c r="L142" s="327" t="s">
        <v>6</v>
      </c>
      <c r="M142" s="325"/>
      <c r="N142" s="325"/>
      <c r="O142" s="325"/>
      <c r="P142" s="325"/>
      <c r="Q142" s="325"/>
      <c r="R142" s="325"/>
      <c r="S142" s="325"/>
      <c r="T142" s="325"/>
      <c r="U142" s="325"/>
      <c r="V142" s="325"/>
      <c r="W142" s="325"/>
      <c r="X142" s="326"/>
      <c r="Y142" s="328" t="s">
        <v>7</v>
      </c>
      <c r="Z142" s="329"/>
      <c r="AA142" s="329"/>
      <c r="AB142" s="329"/>
      <c r="AC142" s="330"/>
      <c r="AD142" s="324" t="s">
        <v>5</v>
      </c>
      <c r="AE142" s="325"/>
      <c r="AF142" s="325"/>
      <c r="AG142" s="325"/>
      <c r="AH142" s="326"/>
      <c r="AI142" s="327" t="s">
        <v>6</v>
      </c>
      <c r="AJ142" s="325"/>
      <c r="AK142" s="325"/>
      <c r="AL142" s="325"/>
      <c r="AM142" s="325"/>
      <c r="AN142" s="325"/>
      <c r="AO142" s="325"/>
      <c r="AP142" s="325"/>
      <c r="AQ142" s="325"/>
      <c r="AR142" s="325"/>
      <c r="AS142" s="325"/>
      <c r="AT142" s="325"/>
      <c r="AU142" s="326"/>
      <c r="AV142" s="328" t="s">
        <v>7</v>
      </c>
      <c r="AW142" s="329"/>
      <c r="AX142" s="329"/>
      <c r="AY142" s="331"/>
    </row>
    <row r="143" spans="1:51" ht="24.75" customHeight="1">
      <c r="A143" s="409"/>
      <c r="B143" s="410"/>
      <c r="C143" s="410"/>
      <c r="D143" s="410"/>
      <c r="E143" s="410"/>
      <c r="F143" s="411"/>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7"/>
      <c r="AC143" s="318"/>
      <c r="AD143" s="310"/>
      <c r="AE143" s="311"/>
      <c r="AF143" s="311"/>
      <c r="AG143" s="311"/>
      <c r="AH143" s="312"/>
      <c r="AI143" s="313"/>
      <c r="AJ143" s="314"/>
      <c r="AK143" s="314"/>
      <c r="AL143" s="314"/>
      <c r="AM143" s="314"/>
      <c r="AN143" s="314"/>
      <c r="AO143" s="314"/>
      <c r="AP143" s="314"/>
      <c r="AQ143" s="314"/>
      <c r="AR143" s="314"/>
      <c r="AS143" s="314"/>
      <c r="AT143" s="314"/>
      <c r="AU143" s="315"/>
      <c r="AV143" s="316"/>
      <c r="AW143" s="317"/>
      <c r="AX143" s="317"/>
      <c r="AY143" s="319"/>
    </row>
    <row r="144" spans="1:51" ht="24.75" customHeight="1">
      <c r="A144" s="409"/>
      <c r="B144" s="410"/>
      <c r="C144" s="410"/>
      <c r="D144" s="410"/>
      <c r="E144" s="410"/>
      <c r="F144" s="411"/>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7"/>
      <c r="AC144" s="308"/>
      <c r="AD144" s="300"/>
      <c r="AE144" s="301"/>
      <c r="AF144" s="301"/>
      <c r="AG144" s="301"/>
      <c r="AH144" s="302"/>
      <c r="AI144" s="303"/>
      <c r="AJ144" s="304"/>
      <c r="AK144" s="304"/>
      <c r="AL144" s="304"/>
      <c r="AM144" s="304"/>
      <c r="AN144" s="304"/>
      <c r="AO144" s="304"/>
      <c r="AP144" s="304"/>
      <c r="AQ144" s="304"/>
      <c r="AR144" s="304"/>
      <c r="AS144" s="304"/>
      <c r="AT144" s="304"/>
      <c r="AU144" s="305"/>
      <c r="AV144" s="306"/>
      <c r="AW144" s="307"/>
      <c r="AX144" s="307"/>
      <c r="AY144" s="309"/>
    </row>
    <row r="145" spans="1:51" ht="24.75" customHeight="1">
      <c r="A145" s="409"/>
      <c r="B145" s="410"/>
      <c r="C145" s="410"/>
      <c r="D145" s="410"/>
      <c r="E145" s="410"/>
      <c r="F145" s="411"/>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7"/>
      <c r="AC145" s="308"/>
      <c r="AD145" s="300"/>
      <c r="AE145" s="301"/>
      <c r="AF145" s="301"/>
      <c r="AG145" s="301"/>
      <c r="AH145" s="302"/>
      <c r="AI145" s="303"/>
      <c r="AJ145" s="304"/>
      <c r="AK145" s="304"/>
      <c r="AL145" s="304"/>
      <c r="AM145" s="304"/>
      <c r="AN145" s="304"/>
      <c r="AO145" s="304"/>
      <c r="AP145" s="304"/>
      <c r="AQ145" s="304"/>
      <c r="AR145" s="304"/>
      <c r="AS145" s="304"/>
      <c r="AT145" s="304"/>
      <c r="AU145" s="305"/>
      <c r="AV145" s="306"/>
      <c r="AW145" s="307"/>
      <c r="AX145" s="307"/>
      <c r="AY145" s="309"/>
    </row>
    <row r="146" spans="1:51" ht="24.75" customHeight="1">
      <c r="A146" s="409"/>
      <c r="B146" s="410"/>
      <c r="C146" s="410"/>
      <c r="D146" s="410"/>
      <c r="E146" s="410"/>
      <c r="F146" s="411"/>
      <c r="G146" s="300"/>
      <c r="H146" s="301"/>
      <c r="I146" s="301"/>
      <c r="J146" s="301"/>
      <c r="K146" s="302"/>
      <c r="L146" s="303"/>
      <c r="M146" s="304"/>
      <c r="N146" s="304"/>
      <c r="O146" s="304"/>
      <c r="P146" s="304"/>
      <c r="Q146" s="304"/>
      <c r="R146" s="304"/>
      <c r="S146" s="304"/>
      <c r="T146" s="304"/>
      <c r="U146" s="304"/>
      <c r="V146" s="304"/>
      <c r="W146" s="304"/>
      <c r="X146" s="305"/>
      <c r="Y146" s="306"/>
      <c r="Z146" s="307"/>
      <c r="AA146" s="307"/>
      <c r="AB146" s="307"/>
      <c r="AC146" s="308"/>
      <c r="AD146" s="300"/>
      <c r="AE146" s="301"/>
      <c r="AF146" s="301"/>
      <c r="AG146" s="301"/>
      <c r="AH146" s="302"/>
      <c r="AI146" s="303"/>
      <c r="AJ146" s="304"/>
      <c r="AK146" s="304"/>
      <c r="AL146" s="304"/>
      <c r="AM146" s="304"/>
      <c r="AN146" s="304"/>
      <c r="AO146" s="304"/>
      <c r="AP146" s="304"/>
      <c r="AQ146" s="304"/>
      <c r="AR146" s="304"/>
      <c r="AS146" s="304"/>
      <c r="AT146" s="304"/>
      <c r="AU146" s="305"/>
      <c r="AV146" s="306"/>
      <c r="AW146" s="307"/>
      <c r="AX146" s="307"/>
      <c r="AY146" s="309"/>
    </row>
    <row r="147" spans="1:51" ht="24.75" customHeight="1">
      <c r="A147" s="409"/>
      <c r="B147" s="410"/>
      <c r="C147" s="410"/>
      <c r="D147" s="410"/>
      <c r="E147" s="410"/>
      <c r="F147" s="411"/>
      <c r="G147" s="300"/>
      <c r="H147" s="301"/>
      <c r="I147" s="301"/>
      <c r="J147" s="301"/>
      <c r="K147" s="302"/>
      <c r="L147" s="303"/>
      <c r="M147" s="304"/>
      <c r="N147" s="304"/>
      <c r="O147" s="304"/>
      <c r="P147" s="304"/>
      <c r="Q147" s="304"/>
      <c r="R147" s="304"/>
      <c r="S147" s="304"/>
      <c r="T147" s="304"/>
      <c r="U147" s="304"/>
      <c r="V147" s="304"/>
      <c r="W147" s="304"/>
      <c r="X147" s="305"/>
      <c r="Y147" s="306"/>
      <c r="Z147" s="307"/>
      <c r="AA147" s="307"/>
      <c r="AB147" s="307"/>
      <c r="AC147" s="308"/>
      <c r="AD147" s="300"/>
      <c r="AE147" s="301"/>
      <c r="AF147" s="301"/>
      <c r="AG147" s="301"/>
      <c r="AH147" s="302"/>
      <c r="AI147" s="303"/>
      <c r="AJ147" s="304"/>
      <c r="AK147" s="304"/>
      <c r="AL147" s="304"/>
      <c r="AM147" s="304"/>
      <c r="AN147" s="304"/>
      <c r="AO147" s="304"/>
      <c r="AP147" s="304"/>
      <c r="AQ147" s="304"/>
      <c r="AR147" s="304"/>
      <c r="AS147" s="304"/>
      <c r="AT147" s="304"/>
      <c r="AU147" s="305"/>
      <c r="AV147" s="306"/>
      <c r="AW147" s="307"/>
      <c r="AX147" s="307"/>
      <c r="AY147" s="309"/>
    </row>
    <row r="148" spans="1:51" ht="24.75" customHeight="1">
      <c r="A148" s="409"/>
      <c r="B148" s="410"/>
      <c r="C148" s="410"/>
      <c r="D148" s="410"/>
      <c r="E148" s="410"/>
      <c r="F148" s="411"/>
      <c r="G148" s="300"/>
      <c r="H148" s="301"/>
      <c r="I148" s="301"/>
      <c r="J148" s="301"/>
      <c r="K148" s="302"/>
      <c r="L148" s="303"/>
      <c r="M148" s="304"/>
      <c r="N148" s="304"/>
      <c r="O148" s="304"/>
      <c r="P148" s="304"/>
      <c r="Q148" s="304"/>
      <c r="R148" s="304"/>
      <c r="S148" s="304"/>
      <c r="T148" s="304"/>
      <c r="U148" s="304"/>
      <c r="V148" s="304"/>
      <c r="W148" s="304"/>
      <c r="X148" s="305"/>
      <c r="Y148" s="306"/>
      <c r="Z148" s="307"/>
      <c r="AA148" s="307"/>
      <c r="AB148" s="307"/>
      <c r="AC148" s="308"/>
      <c r="AD148" s="300"/>
      <c r="AE148" s="301"/>
      <c r="AF148" s="301"/>
      <c r="AG148" s="301"/>
      <c r="AH148" s="302"/>
      <c r="AI148" s="303"/>
      <c r="AJ148" s="304"/>
      <c r="AK148" s="304"/>
      <c r="AL148" s="304"/>
      <c r="AM148" s="304"/>
      <c r="AN148" s="304"/>
      <c r="AO148" s="304"/>
      <c r="AP148" s="304"/>
      <c r="AQ148" s="304"/>
      <c r="AR148" s="304"/>
      <c r="AS148" s="304"/>
      <c r="AT148" s="304"/>
      <c r="AU148" s="305"/>
      <c r="AV148" s="306"/>
      <c r="AW148" s="307"/>
      <c r="AX148" s="307"/>
      <c r="AY148" s="309"/>
    </row>
    <row r="149" spans="1:51" ht="24.75" customHeight="1">
      <c r="A149" s="409"/>
      <c r="B149" s="410"/>
      <c r="C149" s="410"/>
      <c r="D149" s="410"/>
      <c r="E149" s="410"/>
      <c r="F149" s="41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7"/>
      <c r="AC149" s="308"/>
      <c r="AD149" s="300"/>
      <c r="AE149" s="301"/>
      <c r="AF149" s="301"/>
      <c r="AG149" s="301"/>
      <c r="AH149" s="302"/>
      <c r="AI149" s="303"/>
      <c r="AJ149" s="304"/>
      <c r="AK149" s="304"/>
      <c r="AL149" s="304"/>
      <c r="AM149" s="304"/>
      <c r="AN149" s="304"/>
      <c r="AO149" s="304"/>
      <c r="AP149" s="304"/>
      <c r="AQ149" s="304"/>
      <c r="AR149" s="304"/>
      <c r="AS149" s="304"/>
      <c r="AT149" s="304"/>
      <c r="AU149" s="305"/>
      <c r="AV149" s="306"/>
      <c r="AW149" s="307"/>
      <c r="AX149" s="307"/>
      <c r="AY149" s="309"/>
    </row>
    <row r="150" spans="1:51" ht="24.75" customHeight="1">
      <c r="A150" s="409"/>
      <c r="B150" s="410"/>
      <c r="C150" s="410"/>
      <c r="D150" s="410"/>
      <c r="E150" s="410"/>
      <c r="F150" s="41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7"/>
      <c r="AC150" s="298"/>
      <c r="AD150" s="290"/>
      <c r="AE150" s="291"/>
      <c r="AF150" s="291"/>
      <c r="AG150" s="291"/>
      <c r="AH150" s="292"/>
      <c r="AI150" s="293"/>
      <c r="AJ150" s="294"/>
      <c r="AK150" s="294"/>
      <c r="AL150" s="294"/>
      <c r="AM150" s="294"/>
      <c r="AN150" s="294"/>
      <c r="AO150" s="294"/>
      <c r="AP150" s="294"/>
      <c r="AQ150" s="294"/>
      <c r="AR150" s="294"/>
      <c r="AS150" s="294"/>
      <c r="AT150" s="294"/>
      <c r="AU150" s="295"/>
      <c r="AV150" s="296"/>
      <c r="AW150" s="297"/>
      <c r="AX150" s="297"/>
      <c r="AY150" s="299"/>
    </row>
    <row r="151" spans="1:51" ht="24.75" customHeight="1">
      <c r="A151" s="409"/>
      <c r="B151" s="410"/>
      <c r="C151" s="410"/>
      <c r="D151" s="410"/>
      <c r="E151" s="410"/>
      <c r="F151" s="411"/>
      <c r="G151" s="332" t="s">
        <v>8</v>
      </c>
      <c r="H151" s="230"/>
      <c r="I151" s="230"/>
      <c r="J151" s="230"/>
      <c r="K151" s="231"/>
      <c r="L151" s="333"/>
      <c r="M151" s="334"/>
      <c r="N151" s="334"/>
      <c r="O151" s="334"/>
      <c r="P151" s="334"/>
      <c r="Q151" s="334"/>
      <c r="R151" s="334"/>
      <c r="S151" s="334"/>
      <c r="T151" s="334"/>
      <c r="U151" s="334"/>
      <c r="V151" s="334"/>
      <c r="W151" s="334"/>
      <c r="X151" s="335"/>
      <c r="Y151" s="336">
        <f>SUM(Y143:AC150)</f>
        <v>0</v>
      </c>
      <c r="Z151" s="337"/>
      <c r="AA151" s="337"/>
      <c r="AB151" s="337"/>
      <c r="AC151" s="338"/>
      <c r="AD151" s="332" t="s">
        <v>8</v>
      </c>
      <c r="AE151" s="230"/>
      <c r="AF151" s="230"/>
      <c r="AG151" s="230"/>
      <c r="AH151" s="231"/>
      <c r="AI151" s="333"/>
      <c r="AJ151" s="334"/>
      <c r="AK151" s="334"/>
      <c r="AL151" s="334"/>
      <c r="AM151" s="334"/>
      <c r="AN151" s="334"/>
      <c r="AO151" s="334"/>
      <c r="AP151" s="334"/>
      <c r="AQ151" s="334"/>
      <c r="AR151" s="334"/>
      <c r="AS151" s="334"/>
      <c r="AT151" s="334"/>
      <c r="AU151" s="335"/>
      <c r="AV151" s="336">
        <f>SUM(AV143:AY150)</f>
        <v>0</v>
      </c>
      <c r="AW151" s="337"/>
      <c r="AX151" s="337"/>
      <c r="AY151" s="339"/>
    </row>
    <row r="152" spans="1:51" ht="24.75" customHeight="1">
      <c r="A152" s="409"/>
      <c r="B152" s="410"/>
      <c r="C152" s="410"/>
      <c r="D152" s="410"/>
      <c r="E152" s="410"/>
      <c r="F152" s="411"/>
      <c r="G152" s="320" t="s">
        <v>114</v>
      </c>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2"/>
      <c r="AD152" s="320" t="s">
        <v>116</v>
      </c>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3"/>
    </row>
    <row r="153" spans="1:51" ht="24.75" customHeight="1">
      <c r="A153" s="409"/>
      <c r="B153" s="410"/>
      <c r="C153" s="410"/>
      <c r="D153" s="410"/>
      <c r="E153" s="410"/>
      <c r="F153" s="411"/>
      <c r="G153" s="324" t="s">
        <v>5</v>
      </c>
      <c r="H153" s="325"/>
      <c r="I153" s="325"/>
      <c r="J153" s="325"/>
      <c r="K153" s="326"/>
      <c r="L153" s="327" t="s">
        <v>6</v>
      </c>
      <c r="M153" s="325"/>
      <c r="N153" s="325"/>
      <c r="O153" s="325"/>
      <c r="P153" s="325"/>
      <c r="Q153" s="325"/>
      <c r="R153" s="325"/>
      <c r="S153" s="325"/>
      <c r="T153" s="325"/>
      <c r="U153" s="325"/>
      <c r="V153" s="325"/>
      <c r="W153" s="325"/>
      <c r="X153" s="326"/>
      <c r="Y153" s="328" t="s">
        <v>7</v>
      </c>
      <c r="Z153" s="329"/>
      <c r="AA153" s="329"/>
      <c r="AB153" s="329"/>
      <c r="AC153" s="330"/>
      <c r="AD153" s="324" t="s">
        <v>5</v>
      </c>
      <c r="AE153" s="325"/>
      <c r="AF153" s="325"/>
      <c r="AG153" s="325"/>
      <c r="AH153" s="326"/>
      <c r="AI153" s="327" t="s">
        <v>6</v>
      </c>
      <c r="AJ153" s="325"/>
      <c r="AK153" s="325"/>
      <c r="AL153" s="325"/>
      <c r="AM153" s="325"/>
      <c r="AN153" s="325"/>
      <c r="AO153" s="325"/>
      <c r="AP153" s="325"/>
      <c r="AQ153" s="325"/>
      <c r="AR153" s="325"/>
      <c r="AS153" s="325"/>
      <c r="AT153" s="325"/>
      <c r="AU153" s="326"/>
      <c r="AV153" s="328" t="s">
        <v>7</v>
      </c>
      <c r="AW153" s="329"/>
      <c r="AX153" s="329"/>
      <c r="AY153" s="331"/>
    </row>
    <row r="154" spans="1:51" ht="24.75" customHeight="1">
      <c r="A154" s="409"/>
      <c r="B154" s="410"/>
      <c r="C154" s="410"/>
      <c r="D154" s="410"/>
      <c r="E154" s="410"/>
      <c r="F154" s="411"/>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7"/>
      <c r="AC154" s="318"/>
      <c r="AD154" s="310"/>
      <c r="AE154" s="311"/>
      <c r="AF154" s="311"/>
      <c r="AG154" s="311"/>
      <c r="AH154" s="312"/>
      <c r="AI154" s="313"/>
      <c r="AJ154" s="314"/>
      <c r="AK154" s="314"/>
      <c r="AL154" s="314"/>
      <c r="AM154" s="314"/>
      <c r="AN154" s="314"/>
      <c r="AO154" s="314"/>
      <c r="AP154" s="314"/>
      <c r="AQ154" s="314"/>
      <c r="AR154" s="314"/>
      <c r="AS154" s="314"/>
      <c r="AT154" s="314"/>
      <c r="AU154" s="315"/>
      <c r="AV154" s="316"/>
      <c r="AW154" s="317"/>
      <c r="AX154" s="317"/>
      <c r="AY154" s="319"/>
    </row>
    <row r="155" spans="1:51" ht="24.75" customHeight="1">
      <c r="A155" s="409"/>
      <c r="B155" s="410"/>
      <c r="C155" s="410"/>
      <c r="D155" s="410"/>
      <c r="E155" s="410"/>
      <c r="F155" s="411"/>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7"/>
      <c r="AC155" s="308"/>
      <c r="AD155" s="300"/>
      <c r="AE155" s="301"/>
      <c r="AF155" s="301"/>
      <c r="AG155" s="301"/>
      <c r="AH155" s="302"/>
      <c r="AI155" s="303"/>
      <c r="AJ155" s="304"/>
      <c r="AK155" s="304"/>
      <c r="AL155" s="304"/>
      <c r="AM155" s="304"/>
      <c r="AN155" s="304"/>
      <c r="AO155" s="304"/>
      <c r="AP155" s="304"/>
      <c r="AQ155" s="304"/>
      <c r="AR155" s="304"/>
      <c r="AS155" s="304"/>
      <c r="AT155" s="304"/>
      <c r="AU155" s="305"/>
      <c r="AV155" s="306"/>
      <c r="AW155" s="307"/>
      <c r="AX155" s="307"/>
      <c r="AY155" s="309"/>
    </row>
    <row r="156" spans="1:51" ht="24.75" customHeight="1">
      <c r="A156" s="409"/>
      <c r="B156" s="410"/>
      <c r="C156" s="410"/>
      <c r="D156" s="410"/>
      <c r="E156" s="410"/>
      <c r="F156" s="411"/>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7"/>
      <c r="AC156" s="308"/>
      <c r="AD156" s="300"/>
      <c r="AE156" s="301"/>
      <c r="AF156" s="301"/>
      <c r="AG156" s="301"/>
      <c r="AH156" s="302"/>
      <c r="AI156" s="303"/>
      <c r="AJ156" s="304"/>
      <c r="AK156" s="304"/>
      <c r="AL156" s="304"/>
      <c r="AM156" s="304"/>
      <c r="AN156" s="304"/>
      <c r="AO156" s="304"/>
      <c r="AP156" s="304"/>
      <c r="AQ156" s="304"/>
      <c r="AR156" s="304"/>
      <c r="AS156" s="304"/>
      <c r="AT156" s="304"/>
      <c r="AU156" s="305"/>
      <c r="AV156" s="306"/>
      <c r="AW156" s="307"/>
      <c r="AX156" s="307"/>
      <c r="AY156" s="309"/>
    </row>
    <row r="157" spans="1:51" ht="24.75" customHeight="1">
      <c r="A157" s="409"/>
      <c r="B157" s="410"/>
      <c r="C157" s="410"/>
      <c r="D157" s="410"/>
      <c r="E157" s="410"/>
      <c r="F157" s="411"/>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7"/>
      <c r="AC157" s="308"/>
      <c r="AD157" s="300"/>
      <c r="AE157" s="301"/>
      <c r="AF157" s="301"/>
      <c r="AG157" s="301"/>
      <c r="AH157" s="302"/>
      <c r="AI157" s="303"/>
      <c r="AJ157" s="304"/>
      <c r="AK157" s="304"/>
      <c r="AL157" s="304"/>
      <c r="AM157" s="304"/>
      <c r="AN157" s="304"/>
      <c r="AO157" s="304"/>
      <c r="AP157" s="304"/>
      <c r="AQ157" s="304"/>
      <c r="AR157" s="304"/>
      <c r="AS157" s="304"/>
      <c r="AT157" s="304"/>
      <c r="AU157" s="305"/>
      <c r="AV157" s="306"/>
      <c r="AW157" s="307"/>
      <c r="AX157" s="307"/>
      <c r="AY157" s="309"/>
    </row>
    <row r="158" spans="1:51" ht="24.75" customHeight="1">
      <c r="A158" s="409"/>
      <c r="B158" s="410"/>
      <c r="C158" s="410"/>
      <c r="D158" s="410"/>
      <c r="E158" s="410"/>
      <c r="F158" s="411"/>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7"/>
      <c r="AC158" s="308"/>
      <c r="AD158" s="300"/>
      <c r="AE158" s="301"/>
      <c r="AF158" s="301"/>
      <c r="AG158" s="301"/>
      <c r="AH158" s="302"/>
      <c r="AI158" s="303"/>
      <c r="AJ158" s="304"/>
      <c r="AK158" s="304"/>
      <c r="AL158" s="304"/>
      <c r="AM158" s="304"/>
      <c r="AN158" s="304"/>
      <c r="AO158" s="304"/>
      <c r="AP158" s="304"/>
      <c r="AQ158" s="304"/>
      <c r="AR158" s="304"/>
      <c r="AS158" s="304"/>
      <c r="AT158" s="304"/>
      <c r="AU158" s="305"/>
      <c r="AV158" s="306"/>
      <c r="AW158" s="307"/>
      <c r="AX158" s="307"/>
      <c r="AY158" s="309"/>
    </row>
    <row r="159" spans="1:51" ht="24.75" customHeight="1">
      <c r="A159" s="409"/>
      <c r="B159" s="410"/>
      <c r="C159" s="410"/>
      <c r="D159" s="410"/>
      <c r="E159" s="410"/>
      <c r="F159" s="411"/>
      <c r="G159" s="300"/>
      <c r="H159" s="301"/>
      <c r="I159" s="301"/>
      <c r="J159" s="301"/>
      <c r="K159" s="302"/>
      <c r="L159" s="303"/>
      <c r="M159" s="304"/>
      <c r="N159" s="304"/>
      <c r="O159" s="304"/>
      <c r="P159" s="304"/>
      <c r="Q159" s="304"/>
      <c r="R159" s="304"/>
      <c r="S159" s="304"/>
      <c r="T159" s="304"/>
      <c r="U159" s="304"/>
      <c r="V159" s="304"/>
      <c r="W159" s="304"/>
      <c r="X159" s="305"/>
      <c r="Y159" s="306"/>
      <c r="Z159" s="307"/>
      <c r="AA159" s="307"/>
      <c r="AB159" s="307"/>
      <c r="AC159" s="308"/>
      <c r="AD159" s="300"/>
      <c r="AE159" s="301"/>
      <c r="AF159" s="301"/>
      <c r="AG159" s="301"/>
      <c r="AH159" s="302"/>
      <c r="AI159" s="303"/>
      <c r="AJ159" s="304"/>
      <c r="AK159" s="304"/>
      <c r="AL159" s="304"/>
      <c r="AM159" s="304"/>
      <c r="AN159" s="304"/>
      <c r="AO159" s="304"/>
      <c r="AP159" s="304"/>
      <c r="AQ159" s="304"/>
      <c r="AR159" s="304"/>
      <c r="AS159" s="304"/>
      <c r="AT159" s="304"/>
      <c r="AU159" s="305"/>
      <c r="AV159" s="306"/>
      <c r="AW159" s="307"/>
      <c r="AX159" s="307"/>
      <c r="AY159" s="309"/>
    </row>
    <row r="160" spans="1:51" ht="24.75" customHeight="1">
      <c r="A160" s="409"/>
      <c r="B160" s="410"/>
      <c r="C160" s="410"/>
      <c r="D160" s="410"/>
      <c r="E160" s="410"/>
      <c r="F160" s="411"/>
      <c r="G160" s="300"/>
      <c r="H160" s="301"/>
      <c r="I160" s="301"/>
      <c r="J160" s="301"/>
      <c r="K160" s="302"/>
      <c r="L160" s="303"/>
      <c r="M160" s="304"/>
      <c r="N160" s="304"/>
      <c r="O160" s="304"/>
      <c r="P160" s="304"/>
      <c r="Q160" s="304"/>
      <c r="R160" s="304"/>
      <c r="S160" s="304"/>
      <c r="T160" s="304"/>
      <c r="U160" s="304"/>
      <c r="V160" s="304"/>
      <c r="W160" s="304"/>
      <c r="X160" s="305"/>
      <c r="Y160" s="306"/>
      <c r="Z160" s="307"/>
      <c r="AA160" s="307"/>
      <c r="AB160" s="307"/>
      <c r="AC160" s="308"/>
      <c r="AD160" s="300"/>
      <c r="AE160" s="301"/>
      <c r="AF160" s="301"/>
      <c r="AG160" s="301"/>
      <c r="AH160" s="302"/>
      <c r="AI160" s="303"/>
      <c r="AJ160" s="304"/>
      <c r="AK160" s="304"/>
      <c r="AL160" s="304"/>
      <c r="AM160" s="304"/>
      <c r="AN160" s="304"/>
      <c r="AO160" s="304"/>
      <c r="AP160" s="304"/>
      <c r="AQ160" s="304"/>
      <c r="AR160" s="304"/>
      <c r="AS160" s="304"/>
      <c r="AT160" s="304"/>
      <c r="AU160" s="305"/>
      <c r="AV160" s="306"/>
      <c r="AW160" s="307"/>
      <c r="AX160" s="307"/>
      <c r="AY160" s="309"/>
    </row>
    <row r="161" spans="1:51" ht="24.75" customHeight="1">
      <c r="A161" s="409"/>
      <c r="B161" s="410"/>
      <c r="C161" s="410"/>
      <c r="D161" s="410"/>
      <c r="E161" s="410"/>
      <c r="F161" s="411"/>
      <c r="G161" s="290"/>
      <c r="H161" s="291"/>
      <c r="I161" s="291"/>
      <c r="J161" s="291"/>
      <c r="K161" s="292"/>
      <c r="L161" s="293"/>
      <c r="M161" s="294"/>
      <c r="N161" s="294"/>
      <c r="O161" s="294"/>
      <c r="P161" s="294"/>
      <c r="Q161" s="294"/>
      <c r="R161" s="294"/>
      <c r="S161" s="294"/>
      <c r="T161" s="294"/>
      <c r="U161" s="294"/>
      <c r="V161" s="294"/>
      <c r="W161" s="294"/>
      <c r="X161" s="295"/>
      <c r="Y161" s="296"/>
      <c r="Z161" s="297"/>
      <c r="AA161" s="297"/>
      <c r="AB161" s="297"/>
      <c r="AC161" s="298"/>
      <c r="AD161" s="290"/>
      <c r="AE161" s="291"/>
      <c r="AF161" s="291"/>
      <c r="AG161" s="291"/>
      <c r="AH161" s="292"/>
      <c r="AI161" s="293"/>
      <c r="AJ161" s="294"/>
      <c r="AK161" s="294"/>
      <c r="AL161" s="294"/>
      <c r="AM161" s="294"/>
      <c r="AN161" s="294"/>
      <c r="AO161" s="294"/>
      <c r="AP161" s="294"/>
      <c r="AQ161" s="294"/>
      <c r="AR161" s="294"/>
      <c r="AS161" s="294"/>
      <c r="AT161" s="294"/>
      <c r="AU161" s="295"/>
      <c r="AV161" s="296"/>
      <c r="AW161" s="297"/>
      <c r="AX161" s="297"/>
      <c r="AY161" s="299"/>
    </row>
    <row r="162" spans="1:51" ht="24.75" customHeight="1" thickBot="1">
      <c r="A162" s="412"/>
      <c r="B162" s="413"/>
      <c r="C162" s="413"/>
      <c r="D162" s="413"/>
      <c r="E162" s="413"/>
      <c r="F162" s="414"/>
      <c r="G162" s="280" t="s">
        <v>8</v>
      </c>
      <c r="H162" s="281"/>
      <c r="I162" s="281"/>
      <c r="J162" s="281"/>
      <c r="K162" s="282"/>
      <c r="L162" s="283"/>
      <c r="M162" s="284"/>
      <c r="N162" s="284"/>
      <c r="O162" s="284"/>
      <c r="P162" s="284"/>
      <c r="Q162" s="284"/>
      <c r="R162" s="284"/>
      <c r="S162" s="284"/>
      <c r="T162" s="284"/>
      <c r="U162" s="284"/>
      <c r="V162" s="284"/>
      <c r="W162" s="284"/>
      <c r="X162" s="285"/>
      <c r="Y162" s="286">
        <f>SUM(Y154:AC161)</f>
        <v>0</v>
      </c>
      <c r="Z162" s="287"/>
      <c r="AA162" s="287"/>
      <c r="AB162" s="287"/>
      <c r="AC162" s="288"/>
      <c r="AD162" s="280" t="s">
        <v>8</v>
      </c>
      <c r="AE162" s="281"/>
      <c r="AF162" s="281"/>
      <c r="AG162" s="281"/>
      <c r="AH162" s="282"/>
      <c r="AI162" s="283"/>
      <c r="AJ162" s="284"/>
      <c r="AK162" s="284"/>
      <c r="AL162" s="284"/>
      <c r="AM162" s="284"/>
      <c r="AN162" s="284"/>
      <c r="AO162" s="284"/>
      <c r="AP162" s="284"/>
      <c r="AQ162" s="284"/>
      <c r="AR162" s="284"/>
      <c r="AS162" s="284"/>
      <c r="AT162" s="284"/>
      <c r="AU162" s="285"/>
      <c r="AV162" s="286">
        <f>SUM(AV154:AY161)</f>
        <v>0</v>
      </c>
      <c r="AW162" s="287"/>
      <c r="AX162" s="287"/>
      <c r="AY162" s="289"/>
    </row>
    <row r="164" spans="1:51" ht="14.25">
      <c r="A164" s="22"/>
      <c r="B164" s="4" t="s">
        <v>117</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row>
    <row r="165" spans="1:51">
      <c r="A165" s="22"/>
      <c r="B165" s="22" t="s">
        <v>3</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row>
    <row r="166" spans="1:51" ht="34.5" customHeight="1">
      <c r="A166" s="259"/>
      <c r="B166" s="260"/>
      <c r="C166" s="261" t="s">
        <v>11</v>
      </c>
      <c r="D166" s="262"/>
      <c r="E166" s="262"/>
      <c r="F166" s="262"/>
      <c r="G166" s="262"/>
      <c r="H166" s="262"/>
      <c r="I166" s="262"/>
      <c r="J166" s="262"/>
      <c r="K166" s="262"/>
      <c r="L166" s="262"/>
      <c r="M166" s="253" t="s">
        <v>120</v>
      </c>
      <c r="N166" s="254"/>
      <c r="O166" s="254"/>
      <c r="P166" s="254"/>
      <c r="Q166" s="254"/>
      <c r="R166" s="254"/>
      <c r="S166" s="254"/>
      <c r="T166" s="262" t="s">
        <v>119</v>
      </c>
      <c r="U166" s="262"/>
      <c r="V166" s="262"/>
      <c r="W166" s="262"/>
      <c r="X166" s="262"/>
      <c r="Y166" s="262"/>
      <c r="Z166" s="262"/>
      <c r="AA166" s="262"/>
      <c r="AB166" s="262"/>
      <c r="AC166" s="262"/>
      <c r="AD166" s="262"/>
      <c r="AE166" s="262"/>
      <c r="AF166" s="262"/>
      <c r="AG166" s="262"/>
      <c r="AH166" s="262"/>
      <c r="AI166" s="262"/>
      <c r="AJ166" s="262"/>
      <c r="AK166" s="263"/>
      <c r="AL166" s="256" t="s">
        <v>12</v>
      </c>
      <c r="AM166" s="257"/>
      <c r="AN166" s="257"/>
      <c r="AO166" s="257"/>
      <c r="AP166" s="257"/>
      <c r="AQ166" s="257"/>
      <c r="AR166" s="257"/>
      <c r="AS166" s="257"/>
      <c r="AT166" s="257"/>
      <c r="AU166" s="257"/>
      <c r="AV166" s="257"/>
      <c r="AW166" s="257"/>
      <c r="AX166" s="257"/>
      <c r="AY166" s="258"/>
    </row>
    <row r="167" spans="1:51" ht="45" customHeight="1">
      <c r="A167" s="259">
        <v>1</v>
      </c>
      <c r="B167" s="260">
        <v>1</v>
      </c>
      <c r="C167" s="273" t="s">
        <v>206</v>
      </c>
      <c r="D167" s="274"/>
      <c r="E167" s="274"/>
      <c r="F167" s="274"/>
      <c r="G167" s="274"/>
      <c r="H167" s="274"/>
      <c r="I167" s="274"/>
      <c r="J167" s="274"/>
      <c r="K167" s="274"/>
      <c r="L167" s="274"/>
      <c r="M167" s="267" t="s">
        <v>207</v>
      </c>
      <c r="N167" s="267"/>
      <c r="O167" s="267"/>
      <c r="P167" s="267"/>
      <c r="Q167" s="267"/>
      <c r="R167" s="267"/>
      <c r="S167" s="267"/>
      <c r="T167" s="275" t="s">
        <v>208</v>
      </c>
      <c r="U167" s="275"/>
      <c r="V167" s="275"/>
      <c r="W167" s="275"/>
      <c r="X167" s="275"/>
      <c r="Y167" s="275"/>
      <c r="Z167" s="275"/>
      <c r="AA167" s="275"/>
      <c r="AB167" s="275"/>
      <c r="AC167" s="275"/>
      <c r="AD167" s="275"/>
      <c r="AE167" s="275"/>
      <c r="AF167" s="275"/>
      <c r="AG167" s="275"/>
      <c r="AH167" s="275"/>
      <c r="AI167" s="275"/>
      <c r="AJ167" s="275"/>
      <c r="AK167" s="276"/>
      <c r="AL167" s="277" t="s">
        <v>240</v>
      </c>
      <c r="AM167" s="278"/>
      <c r="AN167" s="278"/>
      <c r="AO167" s="278"/>
      <c r="AP167" s="278"/>
      <c r="AQ167" s="278"/>
      <c r="AR167" s="278"/>
      <c r="AS167" s="278"/>
      <c r="AT167" s="278"/>
      <c r="AU167" s="278"/>
      <c r="AV167" s="278"/>
      <c r="AW167" s="278"/>
      <c r="AX167" s="278"/>
      <c r="AY167" s="279"/>
    </row>
    <row r="168" spans="1:51" ht="24" customHeight="1">
      <c r="A168" s="259">
        <v>2</v>
      </c>
      <c r="B168" s="260">
        <v>1</v>
      </c>
      <c r="C168" s="243"/>
      <c r="D168" s="244"/>
      <c r="E168" s="244"/>
      <c r="F168" s="244"/>
      <c r="G168" s="244"/>
      <c r="H168" s="244"/>
      <c r="I168" s="244"/>
      <c r="J168" s="244"/>
      <c r="K168" s="244"/>
      <c r="L168" s="244"/>
      <c r="M168" s="246"/>
      <c r="N168" s="246"/>
      <c r="O168" s="246"/>
      <c r="P168" s="246"/>
      <c r="Q168" s="246"/>
      <c r="R168" s="246"/>
      <c r="S168" s="246"/>
      <c r="T168" s="247"/>
      <c r="U168" s="247"/>
      <c r="V168" s="247"/>
      <c r="W168" s="247"/>
      <c r="X168" s="247"/>
      <c r="Y168" s="247"/>
      <c r="Z168" s="247"/>
      <c r="AA168" s="247"/>
      <c r="AB168" s="247"/>
      <c r="AC168" s="247"/>
      <c r="AD168" s="247"/>
      <c r="AE168" s="247"/>
      <c r="AF168" s="247"/>
      <c r="AG168" s="247"/>
      <c r="AH168" s="247"/>
      <c r="AI168" s="247"/>
      <c r="AJ168" s="247"/>
      <c r="AK168" s="248"/>
      <c r="AL168" s="232"/>
      <c r="AM168" s="233"/>
      <c r="AN168" s="233"/>
      <c r="AO168" s="233"/>
      <c r="AP168" s="233"/>
      <c r="AQ168" s="233"/>
      <c r="AR168" s="233"/>
      <c r="AS168" s="233"/>
      <c r="AT168" s="233"/>
      <c r="AU168" s="233"/>
      <c r="AV168" s="233"/>
      <c r="AW168" s="233"/>
      <c r="AX168" s="233"/>
      <c r="AY168" s="234"/>
    </row>
    <row r="169" spans="1:51" ht="24" customHeight="1">
      <c r="A169" s="259">
        <v>3</v>
      </c>
      <c r="B169" s="260">
        <v>1</v>
      </c>
      <c r="C169" s="243"/>
      <c r="D169" s="244"/>
      <c r="E169" s="244"/>
      <c r="F169" s="244"/>
      <c r="G169" s="244"/>
      <c r="H169" s="244"/>
      <c r="I169" s="244"/>
      <c r="J169" s="244"/>
      <c r="K169" s="244"/>
      <c r="L169" s="244"/>
      <c r="M169" s="246"/>
      <c r="N169" s="246"/>
      <c r="O169" s="246"/>
      <c r="P169" s="246"/>
      <c r="Q169" s="246"/>
      <c r="R169" s="246"/>
      <c r="S169" s="246"/>
      <c r="T169" s="247"/>
      <c r="U169" s="247"/>
      <c r="V169" s="247"/>
      <c r="W169" s="247"/>
      <c r="X169" s="247"/>
      <c r="Y169" s="247"/>
      <c r="Z169" s="247"/>
      <c r="AA169" s="247"/>
      <c r="AB169" s="247"/>
      <c r="AC169" s="247"/>
      <c r="AD169" s="247"/>
      <c r="AE169" s="247"/>
      <c r="AF169" s="247"/>
      <c r="AG169" s="247"/>
      <c r="AH169" s="247"/>
      <c r="AI169" s="247"/>
      <c r="AJ169" s="247"/>
      <c r="AK169" s="248"/>
      <c r="AL169" s="232"/>
      <c r="AM169" s="233"/>
      <c r="AN169" s="233"/>
      <c r="AO169" s="233"/>
      <c r="AP169" s="233"/>
      <c r="AQ169" s="233"/>
      <c r="AR169" s="233"/>
      <c r="AS169" s="233"/>
      <c r="AT169" s="233"/>
      <c r="AU169" s="233"/>
      <c r="AV169" s="233"/>
      <c r="AW169" s="233"/>
      <c r="AX169" s="233"/>
      <c r="AY169" s="234"/>
    </row>
    <row r="170" spans="1:51" ht="24" customHeight="1">
      <c r="A170" s="241">
        <v>4</v>
      </c>
      <c r="B170" s="242"/>
      <c r="C170" s="243"/>
      <c r="D170" s="244"/>
      <c r="E170" s="244"/>
      <c r="F170" s="244"/>
      <c r="G170" s="244"/>
      <c r="H170" s="244"/>
      <c r="I170" s="244"/>
      <c r="J170" s="244"/>
      <c r="K170" s="244"/>
      <c r="L170" s="244"/>
      <c r="M170" s="246"/>
      <c r="N170" s="246"/>
      <c r="O170" s="246"/>
      <c r="P170" s="246"/>
      <c r="Q170" s="246"/>
      <c r="R170" s="246"/>
      <c r="S170" s="246"/>
      <c r="T170" s="247"/>
      <c r="U170" s="247"/>
      <c r="V170" s="247"/>
      <c r="W170" s="247"/>
      <c r="X170" s="247"/>
      <c r="Y170" s="247"/>
      <c r="Z170" s="247"/>
      <c r="AA170" s="247"/>
      <c r="AB170" s="247"/>
      <c r="AC170" s="247"/>
      <c r="AD170" s="247"/>
      <c r="AE170" s="247"/>
      <c r="AF170" s="247"/>
      <c r="AG170" s="247"/>
      <c r="AH170" s="247"/>
      <c r="AI170" s="247"/>
      <c r="AJ170" s="247"/>
      <c r="AK170" s="248"/>
      <c r="AL170" s="232"/>
      <c r="AM170" s="233"/>
      <c r="AN170" s="233"/>
      <c r="AO170" s="233"/>
      <c r="AP170" s="233"/>
      <c r="AQ170" s="233"/>
      <c r="AR170" s="233"/>
      <c r="AS170" s="233"/>
      <c r="AT170" s="233"/>
      <c r="AU170" s="233"/>
      <c r="AV170" s="233"/>
      <c r="AW170" s="233"/>
      <c r="AX170" s="233"/>
      <c r="AY170" s="234"/>
    </row>
    <row r="171" spans="1:51" ht="24" customHeight="1">
      <c r="A171" s="241">
        <v>5</v>
      </c>
      <c r="B171" s="242"/>
      <c r="C171" s="243"/>
      <c r="D171" s="244"/>
      <c r="E171" s="244"/>
      <c r="F171" s="244"/>
      <c r="G171" s="244"/>
      <c r="H171" s="244"/>
      <c r="I171" s="244"/>
      <c r="J171" s="244"/>
      <c r="K171" s="244"/>
      <c r="L171" s="244"/>
      <c r="M171" s="246"/>
      <c r="N171" s="246"/>
      <c r="O171" s="246"/>
      <c r="P171" s="246"/>
      <c r="Q171" s="246"/>
      <c r="R171" s="246"/>
      <c r="S171" s="246"/>
      <c r="T171" s="247"/>
      <c r="U171" s="247"/>
      <c r="V171" s="247"/>
      <c r="W171" s="247"/>
      <c r="X171" s="247"/>
      <c r="Y171" s="247"/>
      <c r="Z171" s="247"/>
      <c r="AA171" s="247"/>
      <c r="AB171" s="247"/>
      <c r="AC171" s="247"/>
      <c r="AD171" s="247"/>
      <c r="AE171" s="247"/>
      <c r="AF171" s="247"/>
      <c r="AG171" s="247"/>
      <c r="AH171" s="247"/>
      <c r="AI171" s="247"/>
      <c r="AJ171" s="247"/>
      <c r="AK171" s="248"/>
      <c r="AL171" s="232"/>
      <c r="AM171" s="233"/>
      <c r="AN171" s="233"/>
      <c r="AO171" s="233"/>
      <c r="AP171" s="233"/>
      <c r="AQ171" s="233"/>
      <c r="AR171" s="233"/>
      <c r="AS171" s="233"/>
      <c r="AT171" s="233"/>
      <c r="AU171" s="233"/>
      <c r="AV171" s="233"/>
      <c r="AW171" s="233"/>
      <c r="AX171" s="233"/>
      <c r="AY171" s="234"/>
    </row>
    <row r="172" spans="1:51" ht="24" customHeight="1">
      <c r="A172" s="241">
        <v>6</v>
      </c>
      <c r="B172" s="242"/>
      <c r="C172" s="243"/>
      <c r="D172" s="244"/>
      <c r="E172" s="244"/>
      <c r="F172" s="244"/>
      <c r="G172" s="244"/>
      <c r="H172" s="244"/>
      <c r="I172" s="244"/>
      <c r="J172" s="244"/>
      <c r="K172" s="244"/>
      <c r="L172" s="244"/>
      <c r="M172" s="246"/>
      <c r="N172" s="246"/>
      <c r="O172" s="246"/>
      <c r="P172" s="246"/>
      <c r="Q172" s="246"/>
      <c r="R172" s="246"/>
      <c r="S172" s="246"/>
      <c r="T172" s="247"/>
      <c r="U172" s="247"/>
      <c r="V172" s="247"/>
      <c r="W172" s="247"/>
      <c r="X172" s="247"/>
      <c r="Y172" s="247"/>
      <c r="Z172" s="247"/>
      <c r="AA172" s="247"/>
      <c r="AB172" s="247"/>
      <c r="AC172" s="247"/>
      <c r="AD172" s="247"/>
      <c r="AE172" s="247"/>
      <c r="AF172" s="247"/>
      <c r="AG172" s="247"/>
      <c r="AH172" s="247"/>
      <c r="AI172" s="247"/>
      <c r="AJ172" s="247"/>
      <c r="AK172" s="248"/>
      <c r="AL172" s="232"/>
      <c r="AM172" s="233"/>
      <c r="AN172" s="233"/>
      <c r="AO172" s="233"/>
      <c r="AP172" s="233"/>
      <c r="AQ172" s="233"/>
      <c r="AR172" s="233"/>
      <c r="AS172" s="233"/>
      <c r="AT172" s="233"/>
      <c r="AU172" s="233"/>
      <c r="AV172" s="233"/>
      <c r="AW172" s="233"/>
      <c r="AX172" s="233"/>
      <c r="AY172" s="234"/>
    </row>
    <row r="173" spans="1:51" ht="24" customHeight="1">
      <c r="A173" s="241">
        <v>7</v>
      </c>
      <c r="B173" s="242"/>
      <c r="C173" s="243"/>
      <c r="D173" s="244"/>
      <c r="E173" s="244"/>
      <c r="F173" s="244"/>
      <c r="G173" s="244"/>
      <c r="H173" s="244"/>
      <c r="I173" s="244"/>
      <c r="J173" s="244"/>
      <c r="K173" s="244"/>
      <c r="L173" s="244"/>
      <c r="M173" s="246"/>
      <c r="N173" s="246"/>
      <c r="O173" s="246"/>
      <c r="P173" s="246"/>
      <c r="Q173" s="246"/>
      <c r="R173" s="246"/>
      <c r="S173" s="246"/>
      <c r="T173" s="247"/>
      <c r="U173" s="247"/>
      <c r="V173" s="247"/>
      <c r="W173" s="247"/>
      <c r="X173" s="247"/>
      <c r="Y173" s="247"/>
      <c r="Z173" s="247"/>
      <c r="AA173" s="247"/>
      <c r="AB173" s="247"/>
      <c r="AC173" s="247"/>
      <c r="AD173" s="247"/>
      <c r="AE173" s="247"/>
      <c r="AF173" s="247"/>
      <c r="AG173" s="247"/>
      <c r="AH173" s="247"/>
      <c r="AI173" s="247"/>
      <c r="AJ173" s="247"/>
      <c r="AK173" s="248"/>
      <c r="AL173" s="232"/>
      <c r="AM173" s="233"/>
      <c r="AN173" s="233"/>
      <c r="AO173" s="233"/>
      <c r="AP173" s="233"/>
      <c r="AQ173" s="233"/>
      <c r="AR173" s="233"/>
      <c r="AS173" s="233"/>
      <c r="AT173" s="233"/>
      <c r="AU173" s="233"/>
      <c r="AV173" s="233"/>
      <c r="AW173" s="233"/>
      <c r="AX173" s="233"/>
      <c r="AY173" s="234"/>
    </row>
    <row r="174" spans="1:51" ht="24" customHeight="1">
      <c r="A174" s="241">
        <v>8</v>
      </c>
      <c r="B174" s="242"/>
      <c r="C174" s="243"/>
      <c r="D174" s="244"/>
      <c r="E174" s="244"/>
      <c r="F174" s="244"/>
      <c r="G174" s="244"/>
      <c r="H174" s="244"/>
      <c r="I174" s="244"/>
      <c r="J174" s="244"/>
      <c r="K174" s="244"/>
      <c r="L174" s="244"/>
      <c r="M174" s="246"/>
      <c r="N174" s="246"/>
      <c r="O174" s="246"/>
      <c r="P174" s="246"/>
      <c r="Q174" s="246"/>
      <c r="R174" s="246"/>
      <c r="S174" s="246"/>
      <c r="T174" s="247"/>
      <c r="U174" s="247"/>
      <c r="V174" s="247"/>
      <c r="W174" s="247"/>
      <c r="X174" s="247"/>
      <c r="Y174" s="247"/>
      <c r="Z174" s="247"/>
      <c r="AA174" s="247"/>
      <c r="AB174" s="247"/>
      <c r="AC174" s="247"/>
      <c r="AD174" s="247"/>
      <c r="AE174" s="247"/>
      <c r="AF174" s="247"/>
      <c r="AG174" s="247"/>
      <c r="AH174" s="247"/>
      <c r="AI174" s="247"/>
      <c r="AJ174" s="247"/>
      <c r="AK174" s="248"/>
      <c r="AL174" s="232"/>
      <c r="AM174" s="233"/>
      <c r="AN174" s="233"/>
      <c r="AO174" s="233"/>
      <c r="AP174" s="233"/>
      <c r="AQ174" s="233"/>
      <c r="AR174" s="233"/>
      <c r="AS174" s="233"/>
      <c r="AT174" s="233"/>
      <c r="AU174" s="233"/>
      <c r="AV174" s="233"/>
      <c r="AW174" s="233"/>
      <c r="AX174" s="233"/>
      <c r="AY174" s="234"/>
    </row>
    <row r="175" spans="1:51" ht="24" customHeight="1">
      <c r="A175" s="241">
        <v>9</v>
      </c>
      <c r="B175" s="242"/>
      <c r="C175" s="243"/>
      <c r="D175" s="244"/>
      <c r="E175" s="244"/>
      <c r="F175" s="244"/>
      <c r="G175" s="244"/>
      <c r="H175" s="244"/>
      <c r="I175" s="244"/>
      <c r="J175" s="244"/>
      <c r="K175" s="244"/>
      <c r="L175" s="244"/>
      <c r="M175" s="246"/>
      <c r="N175" s="246"/>
      <c r="O175" s="246"/>
      <c r="P175" s="246"/>
      <c r="Q175" s="246"/>
      <c r="R175" s="246"/>
      <c r="S175" s="246"/>
      <c r="T175" s="247"/>
      <c r="U175" s="247"/>
      <c r="V175" s="247"/>
      <c r="W175" s="247"/>
      <c r="X175" s="247"/>
      <c r="Y175" s="247"/>
      <c r="Z175" s="247"/>
      <c r="AA175" s="247"/>
      <c r="AB175" s="247"/>
      <c r="AC175" s="247"/>
      <c r="AD175" s="247"/>
      <c r="AE175" s="247"/>
      <c r="AF175" s="247"/>
      <c r="AG175" s="247"/>
      <c r="AH175" s="247"/>
      <c r="AI175" s="247"/>
      <c r="AJ175" s="247"/>
      <c r="AK175" s="248"/>
      <c r="AL175" s="232"/>
      <c r="AM175" s="233"/>
      <c r="AN175" s="233"/>
      <c r="AO175" s="233"/>
      <c r="AP175" s="233"/>
      <c r="AQ175" s="233"/>
      <c r="AR175" s="233"/>
      <c r="AS175" s="233"/>
      <c r="AT175" s="233"/>
      <c r="AU175" s="233"/>
      <c r="AV175" s="233"/>
      <c r="AW175" s="233"/>
      <c r="AX175" s="233"/>
      <c r="AY175" s="234"/>
    </row>
    <row r="176" spans="1:51" ht="24" customHeight="1">
      <c r="A176" s="241">
        <v>10</v>
      </c>
      <c r="B176" s="242"/>
      <c r="C176" s="243"/>
      <c r="D176" s="244"/>
      <c r="E176" s="244"/>
      <c r="F176" s="244"/>
      <c r="G176" s="244"/>
      <c r="H176" s="244"/>
      <c r="I176" s="244"/>
      <c r="J176" s="244"/>
      <c r="K176" s="244"/>
      <c r="L176" s="244"/>
      <c r="M176" s="246"/>
      <c r="N176" s="246"/>
      <c r="O176" s="246"/>
      <c r="P176" s="246"/>
      <c r="Q176" s="246"/>
      <c r="R176" s="246"/>
      <c r="S176" s="246"/>
      <c r="T176" s="247"/>
      <c r="U176" s="247"/>
      <c r="V176" s="247"/>
      <c r="W176" s="247"/>
      <c r="X176" s="247"/>
      <c r="Y176" s="247"/>
      <c r="Z176" s="247"/>
      <c r="AA176" s="247"/>
      <c r="AB176" s="247"/>
      <c r="AC176" s="247"/>
      <c r="AD176" s="247"/>
      <c r="AE176" s="247"/>
      <c r="AF176" s="247"/>
      <c r="AG176" s="247"/>
      <c r="AH176" s="247"/>
      <c r="AI176" s="247"/>
      <c r="AJ176" s="247"/>
      <c r="AK176" s="248"/>
      <c r="AL176" s="232"/>
      <c r="AM176" s="233"/>
      <c r="AN176" s="233"/>
      <c r="AO176" s="233"/>
      <c r="AP176" s="233"/>
      <c r="AQ176" s="233"/>
      <c r="AR176" s="233"/>
      <c r="AS176" s="233"/>
      <c r="AT176" s="233"/>
      <c r="AU176" s="233"/>
      <c r="AV176" s="233"/>
      <c r="AW176" s="233"/>
      <c r="AX176" s="233"/>
      <c r="AY176" s="234"/>
    </row>
    <row r="177" spans="1:51">
      <c r="A177" s="24"/>
      <c r="B177" s="24" t="s">
        <v>9</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spans="1:51" ht="34.5" customHeight="1">
      <c r="A178" s="259"/>
      <c r="B178" s="260"/>
      <c r="C178" s="261" t="s">
        <v>11</v>
      </c>
      <c r="D178" s="262"/>
      <c r="E178" s="262"/>
      <c r="F178" s="262"/>
      <c r="G178" s="262"/>
      <c r="H178" s="262"/>
      <c r="I178" s="262"/>
      <c r="J178" s="262"/>
      <c r="K178" s="262"/>
      <c r="L178" s="262"/>
      <c r="M178" s="253" t="s">
        <v>120</v>
      </c>
      <c r="N178" s="254"/>
      <c r="O178" s="254"/>
      <c r="P178" s="254"/>
      <c r="Q178" s="254"/>
      <c r="R178" s="254"/>
      <c r="S178" s="254"/>
      <c r="T178" s="262" t="s">
        <v>119</v>
      </c>
      <c r="U178" s="262"/>
      <c r="V178" s="262"/>
      <c r="W178" s="262"/>
      <c r="X178" s="262"/>
      <c r="Y178" s="262"/>
      <c r="Z178" s="262"/>
      <c r="AA178" s="262"/>
      <c r="AB178" s="262"/>
      <c r="AC178" s="262"/>
      <c r="AD178" s="262"/>
      <c r="AE178" s="262"/>
      <c r="AF178" s="262"/>
      <c r="AG178" s="262"/>
      <c r="AH178" s="262"/>
      <c r="AI178" s="262"/>
      <c r="AJ178" s="262"/>
      <c r="AK178" s="263"/>
      <c r="AL178" s="256" t="s">
        <v>12</v>
      </c>
      <c r="AM178" s="257"/>
      <c r="AN178" s="257"/>
      <c r="AO178" s="257"/>
      <c r="AP178" s="257"/>
      <c r="AQ178" s="257"/>
      <c r="AR178" s="257"/>
      <c r="AS178" s="257"/>
      <c r="AT178" s="257"/>
      <c r="AU178" s="257"/>
      <c r="AV178" s="257"/>
      <c r="AW178" s="257"/>
      <c r="AX178" s="257"/>
      <c r="AY178" s="258"/>
    </row>
    <row r="179" spans="1:51" ht="24" customHeight="1">
      <c r="A179" s="241">
        <v>1</v>
      </c>
      <c r="B179" s="242"/>
      <c r="C179" s="243" t="s">
        <v>209</v>
      </c>
      <c r="D179" s="244"/>
      <c r="E179" s="244"/>
      <c r="F179" s="244"/>
      <c r="G179" s="244"/>
      <c r="H179" s="244"/>
      <c r="I179" s="244"/>
      <c r="J179" s="244"/>
      <c r="K179" s="244"/>
      <c r="L179" s="244"/>
      <c r="M179" s="267" t="s">
        <v>210</v>
      </c>
      <c r="N179" s="267"/>
      <c r="O179" s="267"/>
      <c r="P179" s="267"/>
      <c r="Q179" s="267"/>
      <c r="R179" s="267"/>
      <c r="S179" s="267"/>
      <c r="T179" s="268" t="s">
        <v>211</v>
      </c>
      <c r="U179" s="268"/>
      <c r="V179" s="268"/>
      <c r="W179" s="268"/>
      <c r="X179" s="268"/>
      <c r="Y179" s="268"/>
      <c r="Z179" s="268"/>
      <c r="AA179" s="268"/>
      <c r="AB179" s="268"/>
      <c r="AC179" s="268"/>
      <c r="AD179" s="268"/>
      <c r="AE179" s="268"/>
      <c r="AF179" s="268"/>
      <c r="AG179" s="268"/>
      <c r="AH179" s="268"/>
      <c r="AI179" s="268"/>
      <c r="AJ179" s="268"/>
      <c r="AK179" s="269"/>
      <c r="AL179" s="270">
        <f>AV129</f>
        <v>1961.797</v>
      </c>
      <c r="AM179" s="271"/>
      <c r="AN179" s="271"/>
      <c r="AO179" s="271"/>
      <c r="AP179" s="271"/>
      <c r="AQ179" s="271"/>
      <c r="AR179" s="271"/>
      <c r="AS179" s="271"/>
      <c r="AT179" s="271"/>
      <c r="AU179" s="271"/>
      <c r="AV179" s="271"/>
      <c r="AW179" s="271"/>
      <c r="AX179" s="271"/>
      <c r="AY179" s="272"/>
    </row>
    <row r="180" spans="1:51" ht="24" customHeight="1">
      <c r="A180" s="241">
        <v>2</v>
      </c>
      <c r="B180" s="242"/>
      <c r="C180" s="243"/>
      <c r="D180" s="244"/>
      <c r="E180" s="244"/>
      <c r="F180" s="244"/>
      <c r="G180" s="244"/>
      <c r="H180" s="244"/>
      <c r="I180" s="244"/>
      <c r="J180" s="244"/>
      <c r="K180" s="244"/>
      <c r="L180" s="244"/>
      <c r="M180" s="246"/>
      <c r="N180" s="246"/>
      <c r="O180" s="246"/>
      <c r="P180" s="246"/>
      <c r="Q180" s="246"/>
      <c r="R180" s="246"/>
      <c r="S180" s="246"/>
      <c r="T180" s="247"/>
      <c r="U180" s="247"/>
      <c r="V180" s="247"/>
      <c r="W180" s="247"/>
      <c r="X180" s="247"/>
      <c r="Y180" s="247"/>
      <c r="Z180" s="247"/>
      <c r="AA180" s="247"/>
      <c r="AB180" s="247"/>
      <c r="AC180" s="247"/>
      <c r="AD180" s="247"/>
      <c r="AE180" s="247"/>
      <c r="AF180" s="247"/>
      <c r="AG180" s="247"/>
      <c r="AH180" s="247"/>
      <c r="AI180" s="247"/>
      <c r="AJ180" s="247"/>
      <c r="AK180" s="248"/>
      <c r="AL180" s="264"/>
      <c r="AM180" s="265"/>
      <c r="AN180" s="265"/>
      <c r="AO180" s="265"/>
      <c r="AP180" s="265"/>
      <c r="AQ180" s="265"/>
      <c r="AR180" s="265"/>
      <c r="AS180" s="265"/>
      <c r="AT180" s="265"/>
      <c r="AU180" s="265"/>
      <c r="AV180" s="265"/>
      <c r="AW180" s="265"/>
      <c r="AX180" s="265"/>
      <c r="AY180" s="266"/>
    </row>
    <row r="181" spans="1:51" ht="24" customHeight="1">
      <c r="A181" s="241">
        <v>3</v>
      </c>
      <c r="B181" s="242"/>
      <c r="C181" s="243"/>
      <c r="D181" s="244"/>
      <c r="E181" s="244"/>
      <c r="F181" s="244"/>
      <c r="G181" s="244"/>
      <c r="H181" s="244"/>
      <c r="I181" s="244"/>
      <c r="J181" s="244"/>
      <c r="K181" s="244"/>
      <c r="L181" s="244"/>
      <c r="M181" s="246"/>
      <c r="N181" s="246"/>
      <c r="O181" s="246"/>
      <c r="P181" s="246"/>
      <c r="Q181" s="246"/>
      <c r="R181" s="246"/>
      <c r="S181" s="246"/>
      <c r="T181" s="247"/>
      <c r="U181" s="247"/>
      <c r="V181" s="247"/>
      <c r="W181" s="247"/>
      <c r="X181" s="247"/>
      <c r="Y181" s="247"/>
      <c r="Z181" s="247"/>
      <c r="AA181" s="247"/>
      <c r="AB181" s="247"/>
      <c r="AC181" s="247"/>
      <c r="AD181" s="247"/>
      <c r="AE181" s="247"/>
      <c r="AF181" s="247"/>
      <c r="AG181" s="247"/>
      <c r="AH181" s="247"/>
      <c r="AI181" s="247"/>
      <c r="AJ181" s="247"/>
      <c r="AK181" s="248"/>
      <c r="AL181" s="264"/>
      <c r="AM181" s="265"/>
      <c r="AN181" s="265"/>
      <c r="AO181" s="265"/>
      <c r="AP181" s="265"/>
      <c r="AQ181" s="265"/>
      <c r="AR181" s="265"/>
      <c r="AS181" s="265"/>
      <c r="AT181" s="265"/>
      <c r="AU181" s="265"/>
      <c r="AV181" s="265"/>
      <c r="AW181" s="265"/>
      <c r="AX181" s="265"/>
      <c r="AY181" s="266"/>
    </row>
    <row r="182" spans="1:51" ht="24" customHeight="1">
      <c r="A182" s="241">
        <v>4</v>
      </c>
      <c r="B182" s="242"/>
      <c r="C182" s="243"/>
      <c r="D182" s="244"/>
      <c r="E182" s="244"/>
      <c r="F182" s="244"/>
      <c r="G182" s="244"/>
      <c r="H182" s="244"/>
      <c r="I182" s="244"/>
      <c r="J182" s="244"/>
      <c r="K182" s="244"/>
      <c r="L182" s="244"/>
      <c r="M182" s="246"/>
      <c r="N182" s="246"/>
      <c r="O182" s="246"/>
      <c r="P182" s="246"/>
      <c r="Q182" s="246"/>
      <c r="R182" s="246"/>
      <c r="S182" s="246"/>
      <c r="T182" s="247"/>
      <c r="U182" s="247"/>
      <c r="V182" s="247"/>
      <c r="W182" s="247"/>
      <c r="X182" s="247"/>
      <c r="Y182" s="247"/>
      <c r="Z182" s="247"/>
      <c r="AA182" s="247"/>
      <c r="AB182" s="247"/>
      <c r="AC182" s="247"/>
      <c r="AD182" s="247"/>
      <c r="AE182" s="247"/>
      <c r="AF182" s="247"/>
      <c r="AG182" s="247"/>
      <c r="AH182" s="247"/>
      <c r="AI182" s="247"/>
      <c r="AJ182" s="247"/>
      <c r="AK182" s="248"/>
      <c r="AL182" s="264"/>
      <c r="AM182" s="265"/>
      <c r="AN182" s="265"/>
      <c r="AO182" s="265"/>
      <c r="AP182" s="265"/>
      <c r="AQ182" s="265"/>
      <c r="AR182" s="265"/>
      <c r="AS182" s="265"/>
      <c r="AT182" s="265"/>
      <c r="AU182" s="265"/>
      <c r="AV182" s="265"/>
      <c r="AW182" s="265"/>
      <c r="AX182" s="265"/>
      <c r="AY182" s="266"/>
    </row>
    <row r="183" spans="1:51" ht="24" customHeight="1">
      <c r="A183" s="241">
        <v>5</v>
      </c>
      <c r="B183" s="242"/>
      <c r="C183" s="243"/>
      <c r="D183" s="244"/>
      <c r="E183" s="244"/>
      <c r="F183" s="244"/>
      <c r="G183" s="244"/>
      <c r="H183" s="244"/>
      <c r="I183" s="244"/>
      <c r="J183" s="244"/>
      <c r="K183" s="244"/>
      <c r="L183" s="244"/>
      <c r="M183" s="246"/>
      <c r="N183" s="246"/>
      <c r="O183" s="246"/>
      <c r="P183" s="246"/>
      <c r="Q183" s="246"/>
      <c r="R183" s="246"/>
      <c r="S183" s="246"/>
      <c r="T183" s="247"/>
      <c r="U183" s="247"/>
      <c r="V183" s="247"/>
      <c r="W183" s="247"/>
      <c r="X183" s="247"/>
      <c r="Y183" s="247"/>
      <c r="Z183" s="247"/>
      <c r="AA183" s="247"/>
      <c r="AB183" s="247"/>
      <c r="AC183" s="247"/>
      <c r="AD183" s="247"/>
      <c r="AE183" s="247"/>
      <c r="AF183" s="247"/>
      <c r="AG183" s="247"/>
      <c r="AH183" s="247"/>
      <c r="AI183" s="247"/>
      <c r="AJ183" s="247"/>
      <c r="AK183" s="248"/>
      <c r="AL183" s="264"/>
      <c r="AM183" s="265"/>
      <c r="AN183" s="265"/>
      <c r="AO183" s="265"/>
      <c r="AP183" s="265"/>
      <c r="AQ183" s="265"/>
      <c r="AR183" s="265"/>
      <c r="AS183" s="265"/>
      <c r="AT183" s="265"/>
      <c r="AU183" s="265"/>
      <c r="AV183" s="265"/>
      <c r="AW183" s="265"/>
      <c r="AX183" s="265"/>
      <c r="AY183" s="266"/>
    </row>
    <row r="184" spans="1:51" ht="24" customHeight="1">
      <c r="A184" s="241">
        <v>6</v>
      </c>
      <c r="B184" s="242"/>
      <c r="C184" s="243"/>
      <c r="D184" s="244"/>
      <c r="E184" s="244"/>
      <c r="F184" s="244"/>
      <c r="G184" s="244"/>
      <c r="H184" s="244"/>
      <c r="I184" s="244"/>
      <c r="J184" s="244"/>
      <c r="K184" s="244"/>
      <c r="L184" s="244"/>
      <c r="M184" s="246"/>
      <c r="N184" s="246"/>
      <c r="O184" s="246"/>
      <c r="P184" s="246"/>
      <c r="Q184" s="246"/>
      <c r="R184" s="246"/>
      <c r="S184" s="246"/>
      <c r="T184" s="247"/>
      <c r="U184" s="247"/>
      <c r="V184" s="247"/>
      <c r="W184" s="247"/>
      <c r="X184" s="247"/>
      <c r="Y184" s="247"/>
      <c r="Z184" s="247"/>
      <c r="AA184" s="247"/>
      <c r="AB184" s="247"/>
      <c r="AC184" s="247"/>
      <c r="AD184" s="247"/>
      <c r="AE184" s="247"/>
      <c r="AF184" s="247"/>
      <c r="AG184" s="247"/>
      <c r="AH184" s="247"/>
      <c r="AI184" s="247"/>
      <c r="AJ184" s="247"/>
      <c r="AK184" s="248"/>
      <c r="AL184" s="264"/>
      <c r="AM184" s="265"/>
      <c r="AN184" s="265"/>
      <c r="AO184" s="265"/>
      <c r="AP184" s="265"/>
      <c r="AQ184" s="265"/>
      <c r="AR184" s="265"/>
      <c r="AS184" s="265"/>
      <c r="AT184" s="265"/>
      <c r="AU184" s="265"/>
      <c r="AV184" s="265"/>
      <c r="AW184" s="265"/>
      <c r="AX184" s="265"/>
      <c r="AY184" s="266"/>
    </row>
    <row r="185" spans="1:51" ht="24" customHeight="1">
      <c r="A185" s="241">
        <v>7</v>
      </c>
      <c r="B185" s="242"/>
      <c r="C185" s="243"/>
      <c r="D185" s="244"/>
      <c r="E185" s="244"/>
      <c r="F185" s="244"/>
      <c r="G185" s="244"/>
      <c r="H185" s="244"/>
      <c r="I185" s="244"/>
      <c r="J185" s="244"/>
      <c r="K185" s="244"/>
      <c r="L185" s="244"/>
      <c r="M185" s="246"/>
      <c r="N185" s="246"/>
      <c r="O185" s="246"/>
      <c r="P185" s="246"/>
      <c r="Q185" s="246"/>
      <c r="R185" s="246"/>
      <c r="S185" s="246"/>
      <c r="T185" s="247"/>
      <c r="U185" s="247"/>
      <c r="V185" s="247"/>
      <c r="W185" s="247"/>
      <c r="X185" s="247"/>
      <c r="Y185" s="247"/>
      <c r="Z185" s="247"/>
      <c r="AA185" s="247"/>
      <c r="AB185" s="247"/>
      <c r="AC185" s="247"/>
      <c r="AD185" s="247"/>
      <c r="AE185" s="247"/>
      <c r="AF185" s="247"/>
      <c r="AG185" s="247"/>
      <c r="AH185" s="247"/>
      <c r="AI185" s="247"/>
      <c r="AJ185" s="247"/>
      <c r="AK185" s="248"/>
      <c r="AL185" s="264"/>
      <c r="AM185" s="265"/>
      <c r="AN185" s="265"/>
      <c r="AO185" s="265"/>
      <c r="AP185" s="265"/>
      <c r="AQ185" s="265"/>
      <c r="AR185" s="265"/>
      <c r="AS185" s="265"/>
      <c r="AT185" s="265"/>
      <c r="AU185" s="265"/>
      <c r="AV185" s="265"/>
      <c r="AW185" s="265"/>
      <c r="AX185" s="265"/>
      <c r="AY185" s="266"/>
    </row>
    <row r="186" spans="1:51" ht="24" customHeight="1">
      <c r="A186" s="241">
        <v>8</v>
      </c>
      <c r="B186" s="242"/>
      <c r="C186" s="243"/>
      <c r="D186" s="244"/>
      <c r="E186" s="244"/>
      <c r="F186" s="244"/>
      <c r="G186" s="244"/>
      <c r="H186" s="244"/>
      <c r="I186" s="244"/>
      <c r="J186" s="244"/>
      <c r="K186" s="244"/>
      <c r="L186" s="244"/>
      <c r="M186" s="246"/>
      <c r="N186" s="246"/>
      <c r="O186" s="246"/>
      <c r="P186" s="246"/>
      <c r="Q186" s="246"/>
      <c r="R186" s="246"/>
      <c r="S186" s="246"/>
      <c r="T186" s="247"/>
      <c r="U186" s="247"/>
      <c r="V186" s="247"/>
      <c r="W186" s="247"/>
      <c r="X186" s="247"/>
      <c r="Y186" s="247"/>
      <c r="Z186" s="247"/>
      <c r="AA186" s="247"/>
      <c r="AB186" s="247"/>
      <c r="AC186" s="247"/>
      <c r="AD186" s="247"/>
      <c r="AE186" s="247"/>
      <c r="AF186" s="247"/>
      <c r="AG186" s="247"/>
      <c r="AH186" s="247"/>
      <c r="AI186" s="247"/>
      <c r="AJ186" s="247"/>
      <c r="AK186" s="248"/>
      <c r="AL186" s="264"/>
      <c r="AM186" s="265"/>
      <c r="AN186" s="265"/>
      <c r="AO186" s="265"/>
      <c r="AP186" s="265"/>
      <c r="AQ186" s="265"/>
      <c r="AR186" s="265"/>
      <c r="AS186" s="265"/>
      <c r="AT186" s="265"/>
      <c r="AU186" s="265"/>
      <c r="AV186" s="265"/>
      <c r="AW186" s="265"/>
      <c r="AX186" s="265"/>
      <c r="AY186" s="266"/>
    </row>
    <row r="187" spans="1:51" ht="24" customHeight="1">
      <c r="A187" s="241">
        <v>9</v>
      </c>
      <c r="B187" s="242"/>
      <c r="C187" s="243"/>
      <c r="D187" s="244"/>
      <c r="E187" s="244"/>
      <c r="F187" s="244"/>
      <c r="G187" s="244"/>
      <c r="H187" s="244"/>
      <c r="I187" s="244"/>
      <c r="J187" s="244"/>
      <c r="K187" s="244"/>
      <c r="L187" s="244"/>
      <c r="M187" s="246"/>
      <c r="N187" s="246"/>
      <c r="O187" s="246"/>
      <c r="P187" s="246"/>
      <c r="Q187" s="246"/>
      <c r="R187" s="246"/>
      <c r="S187" s="246"/>
      <c r="T187" s="247"/>
      <c r="U187" s="247"/>
      <c r="V187" s="247"/>
      <c r="W187" s="247"/>
      <c r="X187" s="247"/>
      <c r="Y187" s="247"/>
      <c r="Z187" s="247"/>
      <c r="AA187" s="247"/>
      <c r="AB187" s="247"/>
      <c r="AC187" s="247"/>
      <c r="AD187" s="247"/>
      <c r="AE187" s="247"/>
      <c r="AF187" s="247"/>
      <c r="AG187" s="247"/>
      <c r="AH187" s="247"/>
      <c r="AI187" s="247"/>
      <c r="AJ187" s="247"/>
      <c r="AK187" s="248"/>
      <c r="AL187" s="264"/>
      <c r="AM187" s="265"/>
      <c r="AN187" s="265"/>
      <c r="AO187" s="265"/>
      <c r="AP187" s="265"/>
      <c r="AQ187" s="265"/>
      <c r="AR187" s="265"/>
      <c r="AS187" s="265"/>
      <c r="AT187" s="265"/>
      <c r="AU187" s="265"/>
      <c r="AV187" s="265"/>
      <c r="AW187" s="265"/>
      <c r="AX187" s="265"/>
      <c r="AY187" s="266"/>
    </row>
    <row r="188" spans="1:51" ht="24" customHeight="1">
      <c r="A188" s="241">
        <v>10</v>
      </c>
      <c r="B188" s="242"/>
      <c r="C188" s="243"/>
      <c r="D188" s="244"/>
      <c r="E188" s="244"/>
      <c r="F188" s="244"/>
      <c r="G188" s="244"/>
      <c r="H188" s="244"/>
      <c r="I188" s="244"/>
      <c r="J188" s="244"/>
      <c r="K188" s="244"/>
      <c r="L188" s="244"/>
      <c r="M188" s="246"/>
      <c r="N188" s="246"/>
      <c r="O188" s="246"/>
      <c r="P188" s="246"/>
      <c r="Q188" s="246"/>
      <c r="R188" s="246"/>
      <c r="S188" s="246"/>
      <c r="T188" s="247"/>
      <c r="U188" s="247"/>
      <c r="V188" s="247"/>
      <c r="W188" s="247"/>
      <c r="X188" s="247"/>
      <c r="Y188" s="247"/>
      <c r="Z188" s="247"/>
      <c r="AA188" s="247"/>
      <c r="AB188" s="247"/>
      <c r="AC188" s="247"/>
      <c r="AD188" s="247"/>
      <c r="AE188" s="247"/>
      <c r="AF188" s="247"/>
      <c r="AG188" s="247"/>
      <c r="AH188" s="247"/>
      <c r="AI188" s="247"/>
      <c r="AJ188" s="247"/>
      <c r="AK188" s="248"/>
      <c r="AL188" s="264"/>
      <c r="AM188" s="265"/>
      <c r="AN188" s="265"/>
      <c r="AO188" s="265"/>
      <c r="AP188" s="265"/>
      <c r="AQ188" s="265"/>
      <c r="AR188" s="265"/>
      <c r="AS188" s="265"/>
      <c r="AT188" s="265"/>
      <c r="AU188" s="265"/>
      <c r="AV188" s="265"/>
      <c r="AW188" s="265"/>
      <c r="AX188" s="265"/>
      <c r="AY188" s="266"/>
    </row>
    <row r="189" spans="1:51">
      <c r="A189" s="24"/>
      <c r="B189" s="24" t="s">
        <v>212</v>
      </c>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row>
    <row r="190" spans="1:51" ht="34.5" customHeight="1">
      <c r="A190" s="259"/>
      <c r="B190" s="260"/>
      <c r="C190" s="261" t="s">
        <v>11</v>
      </c>
      <c r="D190" s="262"/>
      <c r="E190" s="262"/>
      <c r="F190" s="262"/>
      <c r="G190" s="262"/>
      <c r="H190" s="262"/>
      <c r="I190" s="262"/>
      <c r="J190" s="262"/>
      <c r="K190" s="262"/>
      <c r="L190" s="262"/>
      <c r="M190" s="253" t="s">
        <v>120</v>
      </c>
      <c r="N190" s="254"/>
      <c r="O190" s="254"/>
      <c r="P190" s="254"/>
      <c r="Q190" s="254"/>
      <c r="R190" s="254"/>
      <c r="S190" s="254"/>
      <c r="T190" s="262" t="s">
        <v>119</v>
      </c>
      <c r="U190" s="262"/>
      <c r="V190" s="262"/>
      <c r="W190" s="262"/>
      <c r="X190" s="262"/>
      <c r="Y190" s="262"/>
      <c r="Z190" s="262"/>
      <c r="AA190" s="262"/>
      <c r="AB190" s="262"/>
      <c r="AC190" s="262"/>
      <c r="AD190" s="262"/>
      <c r="AE190" s="262"/>
      <c r="AF190" s="262"/>
      <c r="AG190" s="262"/>
      <c r="AH190" s="262"/>
      <c r="AI190" s="262"/>
      <c r="AJ190" s="262"/>
      <c r="AK190" s="263"/>
      <c r="AL190" s="256" t="s">
        <v>12</v>
      </c>
      <c r="AM190" s="257"/>
      <c r="AN190" s="257"/>
      <c r="AO190" s="257"/>
      <c r="AP190" s="257"/>
      <c r="AQ190" s="257"/>
      <c r="AR190" s="257"/>
      <c r="AS190" s="257"/>
      <c r="AT190" s="257"/>
      <c r="AU190" s="257"/>
      <c r="AV190" s="257"/>
      <c r="AW190" s="257"/>
      <c r="AX190" s="257"/>
      <c r="AY190" s="258"/>
    </row>
    <row r="191" spans="1:51" ht="24" customHeight="1">
      <c r="A191" s="241">
        <v>1</v>
      </c>
      <c r="B191" s="242"/>
      <c r="C191" s="243" t="s">
        <v>213</v>
      </c>
      <c r="D191" s="244"/>
      <c r="E191" s="244"/>
      <c r="F191" s="244"/>
      <c r="G191" s="244"/>
      <c r="H191" s="244"/>
      <c r="I191" s="244"/>
      <c r="J191" s="244"/>
      <c r="K191" s="244"/>
      <c r="L191" s="245"/>
      <c r="M191" s="246" t="s">
        <v>169</v>
      </c>
      <c r="N191" s="246"/>
      <c r="O191" s="246"/>
      <c r="P191" s="246"/>
      <c r="Q191" s="246"/>
      <c r="R191" s="246"/>
      <c r="S191" s="246"/>
      <c r="T191" s="247" t="s">
        <v>214</v>
      </c>
      <c r="U191" s="247"/>
      <c r="V191" s="247"/>
      <c r="W191" s="247"/>
      <c r="X191" s="247"/>
      <c r="Y191" s="247"/>
      <c r="Z191" s="247"/>
      <c r="AA191" s="247"/>
      <c r="AB191" s="247"/>
      <c r="AC191" s="247"/>
      <c r="AD191" s="247"/>
      <c r="AE191" s="247"/>
      <c r="AF191" s="247"/>
      <c r="AG191" s="247"/>
      <c r="AH191" s="247"/>
      <c r="AI191" s="247"/>
      <c r="AJ191" s="247"/>
      <c r="AK191" s="248"/>
      <c r="AL191" s="232">
        <v>0.9</v>
      </c>
      <c r="AM191" s="233"/>
      <c r="AN191" s="233"/>
      <c r="AO191" s="233"/>
      <c r="AP191" s="233"/>
      <c r="AQ191" s="233"/>
      <c r="AR191" s="233"/>
      <c r="AS191" s="233"/>
      <c r="AT191" s="233"/>
      <c r="AU191" s="233"/>
      <c r="AV191" s="233"/>
      <c r="AW191" s="233"/>
      <c r="AX191" s="233"/>
      <c r="AY191" s="234"/>
    </row>
    <row r="192" spans="1:51" ht="24" customHeight="1">
      <c r="A192" s="241">
        <v>2</v>
      </c>
      <c r="B192" s="242"/>
      <c r="C192" s="243" t="s">
        <v>215</v>
      </c>
      <c r="D192" s="244"/>
      <c r="E192" s="244"/>
      <c r="F192" s="244"/>
      <c r="G192" s="244"/>
      <c r="H192" s="244"/>
      <c r="I192" s="244"/>
      <c r="J192" s="244"/>
      <c r="K192" s="244"/>
      <c r="L192" s="245"/>
      <c r="M192" s="246" t="s">
        <v>169</v>
      </c>
      <c r="N192" s="246"/>
      <c r="O192" s="246"/>
      <c r="P192" s="246"/>
      <c r="Q192" s="246"/>
      <c r="R192" s="246"/>
      <c r="S192" s="246"/>
      <c r="T192" s="247" t="s">
        <v>214</v>
      </c>
      <c r="U192" s="247"/>
      <c r="V192" s="247"/>
      <c r="W192" s="247"/>
      <c r="X192" s="247"/>
      <c r="Y192" s="247"/>
      <c r="Z192" s="247"/>
      <c r="AA192" s="247"/>
      <c r="AB192" s="247"/>
      <c r="AC192" s="247"/>
      <c r="AD192" s="247"/>
      <c r="AE192" s="247"/>
      <c r="AF192" s="247"/>
      <c r="AG192" s="247"/>
      <c r="AH192" s="247"/>
      <c r="AI192" s="247"/>
      <c r="AJ192" s="247"/>
      <c r="AK192" s="248"/>
      <c r="AL192" s="232">
        <v>0.9</v>
      </c>
      <c r="AM192" s="233"/>
      <c r="AN192" s="233"/>
      <c r="AO192" s="233"/>
      <c r="AP192" s="233"/>
      <c r="AQ192" s="233"/>
      <c r="AR192" s="233"/>
      <c r="AS192" s="233"/>
      <c r="AT192" s="233"/>
      <c r="AU192" s="233"/>
      <c r="AV192" s="233"/>
      <c r="AW192" s="233"/>
      <c r="AX192" s="233"/>
      <c r="AY192" s="234"/>
    </row>
    <row r="193" spans="1:51" ht="24" customHeight="1">
      <c r="A193" s="241">
        <v>3</v>
      </c>
      <c r="B193" s="242"/>
      <c r="C193" s="243" t="s">
        <v>216</v>
      </c>
      <c r="D193" s="244"/>
      <c r="E193" s="244"/>
      <c r="F193" s="244"/>
      <c r="G193" s="244"/>
      <c r="H193" s="244"/>
      <c r="I193" s="244"/>
      <c r="J193" s="244"/>
      <c r="K193" s="244"/>
      <c r="L193" s="245"/>
      <c r="M193" s="246" t="s">
        <v>169</v>
      </c>
      <c r="N193" s="246"/>
      <c r="O193" s="246"/>
      <c r="P193" s="246"/>
      <c r="Q193" s="246"/>
      <c r="R193" s="246"/>
      <c r="S193" s="246"/>
      <c r="T193" s="247" t="s">
        <v>214</v>
      </c>
      <c r="U193" s="247"/>
      <c r="V193" s="247"/>
      <c r="W193" s="247"/>
      <c r="X193" s="247"/>
      <c r="Y193" s="247"/>
      <c r="Z193" s="247"/>
      <c r="AA193" s="247"/>
      <c r="AB193" s="247"/>
      <c r="AC193" s="247"/>
      <c r="AD193" s="247"/>
      <c r="AE193" s="247"/>
      <c r="AF193" s="247"/>
      <c r="AG193" s="247"/>
      <c r="AH193" s="247"/>
      <c r="AI193" s="247"/>
      <c r="AJ193" s="247"/>
      <c r="AK193" s="248"/>
      <c r="AL193" s="232">
        <v>0.9</v>
      </c>
      <c r="AM193" s="233"/>
      <c r="AN193" s="233"/>
      <c r="AO193" s="233"/>
      <c r="AP193" s="233"/>
      <c r="AQ193" s="233"/>
      <c r="AR193" s="233"/>
      <c r="AS193" s="233"/>
      <c r="AT193" s="233"/>
      <c r="AU193" s="233"/>
      <c r="AV193" s="233"/>
      <c r="AW193" s="233"/>
      <c r="AX193" s="233"/>
      <c r="AY193" s="234"/>
    </row>
    <row r="194" spans="1:51" ht="24" customHeight="1">
      <c r="A194" s="241">
        <v>4</v>
      </c>
      <c r="B194" s="242"/>
      <c r="C194" s="243" t="s">
        <v>217</v>
      </c>
      <c r="D194" s="244"/>
      <c r="E194" s="244"/>
      <c r="F194" s="244"/>
      <c r="G194" s="244"/>
      <c r="H194" s="244"/>
      <c r="I194" s="244"/>
      <c r="J194" s="244"/>
      <c r="K194" s="244"/>
      <c r="L194" s="245"/>
      <c r="M194" s="246" t="s">
        <v>169</v>
      </c>
      <c r="N194" s="246"/>
      <c r="O194" s="246"/>
      <c r="P194" s="246"/>
      <c r="Q194" s="246"/>
      <c r="R194" s="246"/>
      <c r="S194" s="246"/>
      <c r="T194" s="247" t="s">
        <v>214</v>
      </c>
      <c r="U194" s="247"/>
      <c r="V194" s="247"/>
      <c r="W194" s="247"/>
      <c r="X194" s="247"/>
      <c r="Y194" s="247"/>
      <c r="Z194" s="247"/>
      <c r="AA194" s="247"/>
      <c r="AB194" s="247"/>
      <c r="AC194" s="247"/>
      <c r="AD194" s="247"/>
      <c r="AE194" s="247"/>
      <c r="AF194" s="247"/>
      <c r="AG194" s="247"/>
      <c r="AH194" s="247"/>
      <c r="AI194" s="247"/>
      <c r="AJ194" s="247"/>
      <c r="AK194" s="248"/>
      <c r="AL194" s="232">
        <v>0.9</v>
      </c>
      <c r="AM194" s="233"/>
      <c r="AN194" s="233"/>
      <c r="AO194" s="233"/>
      <c r="AP194" s="233"/>
      <c r="AQ194" s="233"/>
      <c r="AR194" s="233"/>
      <c r="AS194" s="233"/>
      <c r="AT194" s="233"/>
      <c r="AU194" s="233"/>
      <c r="AV194" s="233"/>
      <c r="AW194" s="233"/>
      <c r="AX194" s="233"/>
      <c r="AY194" s="234"/>
    </row>
    <row r="195" spans="1:51" ht="24" customHeight="1">
      <c r="A195" s="241">
        <v>5</v>
      </c>
      <c r="B195" s="242"/>
      <c r="C195" s="243" t="s">
        <v>218</v>
      </c>
      <c r="D195" s="244"/>
      <c r="E195" s="244"/>
      <c r="F195" s="244"/>
      <c r="G195" s="244"/>
      <c r="H195" s="244"/>
      <c r="I195" s="244"/>
      <c r="J195" s="244"/>
      <c r="K195" s="244"/>
      <c r="L195" s="245"/>
      <c r="M195" s="246" t="s">
        <v>169</v>
      </c>
      <c r="N195" s="246"/>
      <c r="O195" s="246"/>
      <c r="P195" s="246"/>
      <c r="Q195" s="246"/>
      <c r="R195" s="246"/>
      <c r="S195" s="246"/>
      <c r="T195" s="247" t="s">
        <v>214</v>
      </c>
      <c r="U195" s="247"/>
      <c r="V195" s="247"/>
      <c r="W195" s="247"/>
      <c r="X195" s="247"/>
      <c r="Y195" s="247"/>
      <c r="Z195" s="247"/>
      <c r="AA195" s="247"/>
      <c r="AB195" s="247"/>
      <c r="AC195" s="247"/>
      <c r="AD195" s="247"/>
      <c r="AE195" s="247"/>
      <c r="AF195" s="247"/>
      <c r="AG195" s="247"/>
      <c r="AH195" s="247"/>
      <c r="AI195" s="247"/>
      <c r="AJ195" s="247"/>
      <c r="AK195" s="248"/>
      <c r="AL195" s="232">
        <v>0.9</v>
      </c>
      <c r="AM195" s="233"/>
      <c r="AN195" s="233"/>
      <c r="AO195" s="233"/>
      <c r="AP195" s="233"/>
      <c r="AQ195" s="233"/>
      <c r="AR195" s="233"/>
      <c r="AS195" s="233"/>
      <c r="AT195" s="233"/>
      <c r="AU195" s="233"/>
      <c r="AV195" s="233"/>
      <c r="AW195" s="233"/>
      <c r="AX195" s="233"/>
      <c r="AY195" s="234"/>
    </row>
    <row r="196" spans="1:51" ht="24" customHeight="1">
      <c r="A196" s="241">
        <v>6</v>
      </c>
      <c r="B196" s="242"/>
      <c r="C196" s="243" t="s">
        <v>219</v>
      </c>
      <c r="D196" s="244"/>
      <c r="E196" s="244"/>
      <c r="F196" s="244"/>
      <c r="G196" s="244"/>
      <c r="H196" s="244"/>
      <c r="I196" s="244"/>
      <c r="J196" s="244"/>
      <c r="K196" s="244"/>
      <c r="L196" s="245"/>
      <c r="M196" s="246" t="s">
        <v>169</v>
      </c>
      <c r="N196" s="246"/>
      <c r="O196" s="246"/>
      <c r="P196" s="246"/>
      <c r="Q196" s="246"/>
      <c r="R196" s="246"/>
      <c r="S196" s="246"/>
      <c r="T196" s="247" t="s">
        <v>214</v>
      </c>
      <c r="U196" s="247"/>
      <c r="V196" s="247"/>
      <c r="W196" s="247"/>
      <c r="X196" s="247"/>
      <c r="Y196" s="247"/>
      <c r="Z196" s="247"/>
      <c r="AA196" s="247"/>
      <c r="AB196" s="247"/>
      <c r="AC196" s="247"/>
      <c r="AD196" s="247"/>
      <c r="AE196" s="247"/>
      <c r="AF196" s="247"/>
      <c r="AG196" s="247"/>
      <c r="AH196" s="247"/>
      <c r="AI196" s="247"/>
      <c r="AJ196" s="247"/>
      <c r="AK196" s="248"/>
      <c r="AL196" s="232">
        <v>0.9</v>
      </c>
      <c r="AM196" s="233"/>
      <c r="AN196" s="233"/>
      <c r="AO196" s="233"/>
      <c r="AP196" s="233"/>
      <c r="AQ196" s="233"/>
      <c r="AR196" s="233"/>
      <c r="AS196" s="233"/>
      <c r="AT196" s="233"/>
      <c r="AU196" s="233"/>
      <c r="AV196" s="233"/>
      <c r="AW196" s="233"/>
      <c r="AX196" s="233"/>
      <c r="AY196" s="234"/>
    </row>
    <row r="197" spans="1:51" ht="24" customHeight="1">
      <c r="A197" s="241">
        <v>7</v>
      </c>
      <c r="B197" s="242"/>
      <c r="C197" s="243" t="s">
        <v>220</v>
      </c>
      <c r="D197" s="244"/>
      <c r="E197" s="244"/>
      <c r="F197" s="244"/>
      <c r="G197" s="244"/>
      <c r="H197" s="244"/>
      <c r="I197" s="244"/>
      <c r="J197" s="244"/>
      <c r="K197" s="244"/>
      <c r="L197" s="245"/>
      <c r="M197" s="246" t="s">
        <v>169</v>
      </c>
      <c r="N197" s="246"/>
      <c r="O197" s="246"/>
      <c r="P197" s="246"/>
      <c r="Q197" s="246"/>
      <c r="R197" s="246"/>
      <c r="S197" s="246"/>
      <c r="T197" s="247" t="s">
        <v>214</v>
      </c>
      <c r="U197" s="247"/>
      <c r="V197" s="247"/>
      <c r="W197" s="247"/>
      <c r="X197" s="247"/>
      <c r="Y197" s="247"/>
      <c r="Z197" s="247"/>
      <c r="AA197" s="247"/>
      <c r="AB197" s="247"/>
      <c r="AC197" s="247"/>
      <c r="AD197" s="247"/>
      <c r="AE197" s="247"/>
      <c r="AF197" s="247"/>
      <c r="AG197" s="247"/>
      <c r="AH197" s="247"/>
      <c r="AI197" s="247"/>
      <c r="AJ197" s="247"/>
      <c r="AK197" s="248"/>
      <c r="AL197" s="232">
        <v>0.9</v>
      </c>
      <c r="AM197" s="233"/>
      <c r="AN197" s="233"/>
      <c r="AO197" s="233"/>
      <c r="AP197" s="233"/>
      <c r="AQ197" s="233"/>
      <c r="AR197" s="233"/>
      <c r="AS197" s="233"/>
      <c r="AT197" s="233"/>
      <c r="AU197" s="233"/>
      <c r="AV197" s="233"/>
      <c r="AW197" s="233"/>
      <c r="AX197" s="233"/>
      <c r="AY197" s="234"/>
    </row>
    <row r="198" spans="1:51" ht="24" customHeight="1">
      <c r="A198" s="241">
        <v>8</v>
      </c>
      <c r="B198" s="242"/>
      <c r="C198" s="243" t="s">
        <v>221</v>
      </c>
      <c r="D198" s="244"/>
      <c r="E198" s="244"/>
      <c r="F198" s="244"/>
      <c r="G198" s="244"/>
      <c r="H198" s="244"/>
      <c r="I198" s="244"/>
      <c r="J198" s="244"/>
      <c r="K198" s="244"/>
      <c r="L198" s="245"/>
      <c r="M198" s="246" t="s">
        <v>169</v>
      </c>
      <c r="N198" s="246"/>
      <c r="O198" s="246"/>
      <c r="P198" s="246"/>
      <c r="Q198" s="246"/>
      <c r="R198" s="246"/>
      <c r="S198" s="246"/>
      <c r="T198" s="247" t="s">
        <v>214</v>
      </c>
      <c r="U198" s="247"/>
      <c r="V198" s="247"/>
      <c r="W198" s="247"/>
      <c r="X198" s="247"/>
      <c r="Y198" s="247"/>
      <c r="Z198" s="247"/>
      <c r="AA198" s="247"/>
      <c r="AB198" s="247"/>
      <c r="AC198" s="247"/>
      <c r="AD198" s="247"/>
      <c r="AE198" s="247"/>
      <c r="AF198" s="247"/>
      <c r="AG198" s="247"/>
      <c r="AH198" s="247"/>
      <c r="AI198" s="247"/>
      <c r="AJ198" s="247"/>
      <c r="AK198" s="248"/>
      <c r="AL198" s="232">
        <v>0.9</v>
      </c>
      <c r="AM198" s="233"/>
      <c r="AN198" s="233"/>
      <c r="AO198" s="233"/>
      <c r="AP198" s="233"/>
      <c r="AQ198" s="233"/>
      <c r="AR198" s="233"/>
      <c r="AS198" s="233"/>
      <c r="AT198" s="233"/>
      <c r="AU198" s="233"/>
      <c r="AV198" s="233"/>
      <c r="AW198" s="233"/>
      <c r="AX198" s="233"/>
      <c r="AY198" s="234"/>
    </row>
    <row r="199" spans="1:51" ht="24" customHeight="1">
      <c r="A199" s="241">
        <v>9</v>
      </c>
      <c r="B199" s="242"/>
      <c r="C199" s="243" t="s">
        <v>222</v>
      </c>
      <c r="D199" s="244"/>
      <c r="E199" s="244"/>
      <c r="F199" s="244"/>
      <c r="G199" s="244"/>
      <c r="H199" s="244"/>
      <c r="I199" s="244"/>
      <c r="J199" s="244"/>
      <c r="K199" s="244"/>
      <c r="L199" s="245"/>
      <c r="M199" s="246" t="s">
        <v>169</v>
      </c>
      <c r="N199" s="246"/>
      <c r="O199" s="246"/>
      <c r="P199" s="246"/>
      <c r="Q199" s="246"/>
      <c r="R199" s="246"/>
      <c r="S199" s="246"/>
      <c r="T199" s="247" t="s">
        <v>214</v>
      </c>
      <c r="U199" s="247"/>
      <c r="V199" s="247"/>
      <c r="W199" s="247"/>
      <c r="X199" s="247"/>
      <c r="Y199" s="247"/>
      <c r="Z199" s="247"/>
      <c r="AA199" s="247"/>
      <c r="AB199" s="247"/>
      <c r="AC199" s="247"/>
      <c r="AD199" s="247"/>
      <c r="AE199" s="247"/>
      <c r="AF199" s="247"/>
      <c r="AG199" s="247"/>
      <c r="AH199" s="247"/>
      <c r="AI199" s="247"/>
      <c r="AJ199" s="247"/>
      <c r="AK199" s="248"/>
      <c r="AL199" s="232">
        <v>0.9</v>
      </c>
      <c r="AM199" s="233"/>
      <c r="AN199" s="233"/>
      <c r="AO199" s="233"/>
      <c r="AP199" s="233"/>
      <c r="AQ199" s="233"/>
      <c r="AR199" s="233"/>
      <c r="AS199" s="233"/>
      <c r="AT199" s="233"/>
      <c r="AU199" s="233"/>
      <c r="AV199" s="233"/>
      <c r="AW199" s="233"/>
      <c r="AX199" s="233"/>
      <c r="AY199" s="234"/>
    </row>
    <row r="200" spans="1:51" ht="24" customHeight="1">
      <c r="A200" s="241">
        <v>10</v>
      </c>
      <c r="B200" s="242"/>
      <c r="C200" s="243" t="s">
        <v>223</v>
      </c>
      <c r="D200" s="244"/>
      <c r="E200" s="244"/>
      <c r="F200" s="244"/>
      <c r="G200" s="244"/>
      <c r="H200" s="244"/>
      <c r="I200" s="244"/>
      <c r="J200" s="244"/>
      <c r="K200" s="244"/>
      <c r="L200" s="245"/>
      <c r="M200" s="246" t="s">
        <v>169</v>
      </c>
      <c r="N200" s="246"/>
      <c r="O200" s="246"/>
      <c r="P200" s="246"/>
      <c r="Q200" s="246"/>
      <c r="R200" s="246"/>
      <c r="S200" s="246"/>
      <c r="T200" s="247" t="s">
        <v>214</v>
      </c>
      <c r="U200" s="247"/>
      <c r="V200" s="247"/>
      <c r="W200" s="247"/>
      <c r="X200" s="247"/>
      <c r="Y200" s="247"/>
      <c r="Z200" s="247"/>
      <c r="AA200" s="247"/>
      <c r="AB200" s="247"/>
      <c r="AC200" s="247"/>
      <c r="AD200" s="247"/>
      <c r="AE200" s="247"/>
      <c r="AF200" s="247"/>
      <c r="AG200" s="247"/>
      <c r="AH200" s="247"/>
      <c r="AI200" s="247"/>
      <c r="AJ200" s="247"/>
      <c r="AK200" s="248"/>
      <c r="AL200" s="232">
        <v>0.9</v>
      </c>
      <c r="AM200" s="233"/>
      <c r="AN200" s="233"/>
      <c r="AO200" s="233"/>
      <c r="AP200" s="233"/>
      <c r="AQ200" s="233"/>
      <c r="AR200" s="233"/>
      <c r="AS200" s="233"/>
      <c r="AT200" s="233"/>
      <c r="AU200" s="233"/>
      <c r="AV200" s="233"/>
      <c r="AW200" s="233"/>
      <c r="AX200" s="233"/>
      <c r="AY200" s="234"/>
    </row>
    <row r="201" spans="1:51">
      <c r="A201" s="22"/>
      <c r="B201" s="22" t="s">
        <v>115</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row>
    <row r="202" spans="1:51" ht="34.5" customHeight="1">
      <c r="A202" s="249"/>
      <c r="B202" s="250"/>
      <c r="C202" s="251" t="s">
        <v>11</v>
      </c>
      <c r="D202" s="252"/>
      <c r="E202" s="252"/>
      <c r="F202" s="252"/>
      <c r="G202" s="252"/>
      <c r="H202" s="252"/>
      <c r="I202" s="252"/>
      <c r="J202" s="252"/>
      <c r="K202" s="252"/>
      <c r="L202" s="252"/>
      <c r="M202" s="253" t="s">
        <v>120</v>
      </c>
      <c r="N202" s="254"/>
      <c r="O202" s="254"/>
      <c r="P202" s="254"/>
      <c r="Q202" s="254"/>
      <c r="R202" s="254"/>
      <c r="S202" s="254"/>
      <c r="T202" s="252" t="s">
        <v>119</v>
      </c>
      <c r="U202" s="252"/>
      <c r="V202" s="252"/>
      <c r="W202" s="252"/>
      <c r="X202" s="252"/>
      <c r="Y202" s="252"/>
      <c r="Z202" s="252"/>
      <c r="AA202" s="252"/>
      <c r="AB202" s="252"/>
      <c r="AC202" s="252"/>
      <c r="AD202" s="252"/>
      <c r="AE202" s="252"/>
      <c r="AF202" s="252"/>
      <c r="AG202" s="252"/>
      <c r="AH202" s="252"/>
      <c r="AI202" s="252"/>
      <c r="AJ202" s="252"/>
      <c r="AK202" s="255"/>
      <c r="AL202" s="256" t="s">
        <v>12</v>
      </c>
      <c r="AM202" s="257"/>
      <c r="AN202" s="257"/>
      <c r="AO202" s="257"/>
      <c r="AP202" s="257"/>
      <c r="AQ202" s="257"/>
      <c r="AR202" s="257"/>
      <c r="AS202" s="257"/>
      <c r="AT202" s="257"/>
      <c r="AU202" s="257"/>
      <c r="AV202" s="257"/>
      <c r="AW202" s="257"/>
      <c r="AX202" s="257"/>
      <c r="AY202" s="258"/>
    </row>
    <row r="203" spans="1:51" ht="24" customHeight="1">
      <c r="A203" s="225">
        <v>1</v>
      </c>
      <c r="B203" s="226"/>
      <c r="C203" s="235"/>
      <c r="D203" s="236"/>
      <c r="E203" s="236"/>
      <c r="F203" s="236"/>
      <c r="G203" s="236"/>
      <c r="H203" s="236"/>
      <c r="I203" s="236"/>
      <c r="J203" s="236"/>
      <c r="K203" s="236"/>
      <c r="L203" s="236"/>
      <c r="M203" s="229"/>
      <c r="N203" s="229"/>
      <c r="O203" s="229"/>
      <c r="P203" s="229"/>
      <c r="Q203" s="229"/>
      <c r="R203" s="229"/>
      <c r="S203" s="229"/>
      <c r="T203" s="230"/>
      <c r="U203" s="230"/>
      <c r="V203" s="230"/>
      <c r="W203" s="230"/>
      <c r="X203" s="230"/>
      <c r="Y203" s="230"/>
      <c r="Z203" s="230"/>
      <c r="AA203" s="230"/>
      <c r="AB203" s="230"/>
      <c r="AC203" s="230"/>
      <c r="AD203" s="230"/>
      <c r="AE203" s="230"/>
      <c r="AF203" s="230"/>
      <c r="AG203" s="230"/>
      <c r="AH203" s="230"/>
      <c r="AI203" s="230"/>
      <c r="AJ203" s="230"/>
      <c r="AK203" s="231"/>
      <c r="AL203" s="232"/>
      <c r="AM203" s="233"/>
      <c r="AN203" s="233"/>
      <c r="AO203" s="233"/>
      <c r="AP203" s="233"/>
      <c r="AQ203" s="233"/>
      <c r="AR203" s="233"/>
      <c r="AS203" s="233"/>
      <c r="AT203" s="233"/>
      <c r="AU203" s="233"/>
      <c r="AV203" s="233"/>
      <c r="AW203" s="233"/>
      <c r="AX203" s="233"/>
      <c r="AY203" s="234"/>
    </row>
    <row r="204" spans="1:51" ht="24" customHeight="1">
      <c r="A204" s="225">
        <v>2</v>
      </c>
      <c r="B204" s="226"/>
      <c r="C204" s="235"/>
      <c r="D204" s="236"/>
      <c r="E204" s="236"/>
      <c r="F204" s="236"/>
      <c r="G204" s="236"/>
      <c r="H204" s="236"/>
      <c r="I204" s="236"/>
      <c r="J204" s="236"/>
      <c r="K204" s="236"/>
      <c r="L204" s="236"/>
      <c r="M204" s="229"/>
      <c r="N204" s="229"/>
      <c r="O204" s="229"/>
      <c r="P204" s="229"/>
      <c r="Q204" s="229"/>
      <c r="R204" s="229"/>
      <c r="S204" s="229"/>
      <c r="T204" s="230"/>
      <c r="U204" s="230"/>
      <c r="V204" s="230"/>
      <c r="W204" s="230"/>
      <c r="X204" s="230"/>
      <c r="Y204" s="230"/>
      <c r="Z204" s="230"/>
      <c r="AA204" s="230"/>
      <c r="AB204" s="230"/>
      <c r="AC204" s="230"/>
      <c r="AD204" s="230"/>
      <c r="AE204" s="230"/>
      <c r="AF204" s="230"/>
      <c r="AG204" s="230"/>
      <c r="AH204" s="230"/>
      <c r="AI204" s="230"/>
      <c r="AJ204" s="230"/>
      <c r="AK204" s="231"/>
      <c r="AL204" s="232"/>
      <c r="AM204" s="233"/>
      <c r="AN204" s="233"/>
      <c r="AO204" s="233"/>
      <c r="AP204" s="233"/>
      <c r="AQ204" s="233"/>
      <c r="AR204" s="233"/>
      <c r="AS204" s="233"/>
      <c r="AT204" s="233"/>
      <c r="AU204" s="233"/>
      <c r="AV204" s="233"/>
      <c r="AW204" s="233"/>
      <c r="AX204" s="233"/>
      <c r="AY204" s="234"/>
    </row>
    <row r="205" spans="1:51" ht="24" customHeight="1">
      <c r="A205" s="225">
        <v>3</v>
      </c>
      <c r="B205" s="226"/>
      <c r="C205" s="235"/>
      <c r="D205" s="236"/>
      <c r="E205" s="236"/>
      <c r="F205" s="236"/>
      <c r="G205" s="236"/>
      <c r="H205" s="236"/>
      <c r="I205" s="236"/>
      <c r="J205" s="236"/>
      <c r="K205" s="236"/>
      <c r="L205" s="236"/>
      <c r="M205" s="229"/>
      <c r="N205" s="229"/>
      <c r="O205" s="229"/>
      <c r="P205" s="229"/>
      <c r="Q205" s="229"/>
      <c r="R205" s="229"/>
      <c r="S205" s="229"/>
      <c r="T205" s="237"/>
      <c r="U205" s="238"/>
      <c r="V205" s="238"/>
      <c r="W205" s="238"/>
      <c r="X205" s="238"/>
      <c r="Y205" s="238"/>
      <c r="Z205" s="238"/>
      <c r="AA205" s="238"/>
      <c r="AB205" s="238"/>
      <c r="AC205" s="238"/>
      <c r="AD205" s="238"/>
      <c r="AE205" s="238"/>
      <c r="AF205" s="238"/>
      <c r="AG205" s="238"/>
      <c r="AH205" s="238"/>
      <c r="AI205" s="238"/>
      <c r="AJ205" s="238"/>
      <c r="AK205" s="239"/>
      <c r="AL205" s="232"/>
      <c r="AM205" s="233"/>
      <c r="AN205" s="233"/>
      <c r="AO205" s="233"/>
      <c r="AP205" s="233"/>
      <c r="AQ205" s="233"/>
      <c r="AR205" s="233"/>
      <c r="AS205" s="233"/>
      <c r="AT205" s="233"/>
      <c r="AU205" s="233"/>
      <c r="AV205" s="233"/>
      <c r="AW205" s="233"/>
      <c r="AX205" s="233"/>
      <c r="AY205" s="234"/>
    </row>
    <row r="206" spans="1:51" ht="24" customHeight="1">
      <c r="A206" s="225">
        <v>4</v>
      </c>
      <c r="B206" s="226"/>
      <c r="C206" s="235"/>
      <c r="D206" s="236"/>
      <c r="E206" s="236"/>
      <c r="F206" s="236"/>
      <c r="G206" s="236"/>
      <c r="H206" s="236"/>
      <c r="I206" s="236"/>
      <c r="J206" s="236"/>
      <c r="K206" s="236"/>
      <c r="L206" s="236"/>
      <c r="M206" s="229"/>
      <c r="N206" s="229"/>
      <c r="O206" s="229"/>
      <c r="P206" s="229"/>
      <c r="Q206" s="229"/>
      <c r="R206" s="229"/>
      <c r="S206" s="229"/>
      <c r="T206" s="240"/>
      <c r="U206" s="230"/>
      <c r="V206" s="230"/>
      <c r="W206" s="230"/>
      <c r="X206" s="230"/>
      <c r="Y206" s="230"/>
      <c r="Z206" s="230"/>
      <c r="AA206" s="230"/>
      <c r="AB206" s="230"/>
      <c r="AC206" s="230"/>
      <c r="AD206" s="230"/>
      <c r="AE206" s="230"/>
      <c r="AF206" s="230"/>
      <c r="AG206" s="230"/>
      <c r="AH206" s="230"/>
      <c r="AI206" s="230"/>
      <c r="AJ206" s="230"/>
      <c r="AK206" s="231"/>
      <c r="AL206" s="232"/>
      <c r="AM206" s="233"/>
      <c r="AN206" s="233"/>
      <c r="AO206" s="233"/>
      <c r="AP206" s="233"/>
      <c r="AQ206" s="233"/>
      <c r="AR206" s="233"/>
      <c r="AS206" s="233"/>
      <c r="AT206" s="233"/>
      <c r="AU206" s="233"/>
      <c r="AV206" s="233"/>
      <c r="AW206" s="233"/>
      <c r="AX206" s="233"/>
      <c r="AY206" s="234"/>
    </row>
    <row r="207" spans="1:51" ht="24" customHeight="1">
      <c r="A207" s="225">
        <v>5</v>
      </c>
      <c r="B207" s="226"/>
      <c r="C207" s="235"/>
      <c r="D207" s="236"/>
      <c r="E207" s="236"/>
      <c r="F207" s="236"/>
      <c r="G207" s="236"/>
      <c r="H207" s="236"/>
      <c r="I207" s="236"/>
      <c r="J207" s="236"/>
      <c r="K207" s="236"/>
      <c r="L207" s="236"/>
      <c r="M207" s="229"/>
      <c r="N207" s="229"/>
      <c r="O207" s="229"/>
      <c r="P207" s="229"/>
      <c r="Q207" s="229"/>
      <c r="R207" s="229"/>
      <c r="S207" s="229"/>
      <c r="T207" s="230"/>
      <c r="U207" s="230"/>
      <c r="V207" s="230"/>
      <c r="W207" s="230"/>
      <c r="X207" s="230"/>
      <c r="Y207" s="230"/>
      <c r="Z207" s="230"/>
      <c r="AA207" s="230"/>
      <c r="AB207" s="230"/>
      <c r="AC207" s="230"/>
      <c r="AD207" s="230"/>
      <c r="AE207" s="230"/>
      <c r="AF207" s="230"/>
      <c r="AG207" s="230"/>
      <c r="AH207" s="230"/>
      <c r="AI207" s="230"/>
      <c r="AJ207" s="230"/>
      <c r="AK207" s="231"/>
      <c r="AL207" s="232"/>
      <c r="AM207" s="233"/>
      <c r="AN207" s="233"/>
      <c r="AO207" s="233"/>
      <c r="AP207" s="233"/>
      <c r="AQ207" s="233"/>
      <c r="AR207" s="233"/>
      <c r="AS207" s="233"/>
      <c r="AT207" s="233"/>
      <c r="AU207" s="233"/>
      <c r="AV207" s="233"/>
      <c r="AW207" s="233"/>
      <c r="AX207" s="233"/>
      <c r="AY207" s="234"/>
    </row>
    <row r="208" spans="1:51" ht="24" customHeight="1">
      <c r="A208" s="225">
        <v>6</v>
      </c>
      <c r="B208" s="226"/>
      <c r="C208" s="235"/>
      <c r="D208" s="236"/>
      <c r="E208" s="236"/>
      <c r="F208" s="236"/>
      <c r="G208" s="236"/>
      <c r="H208" s="236"/>
      <c r="I208" s="236"/>
      <c r="J208" s="236"/>
      <c r="K208" s="236"/>
      <c r="L208" s="236"/>
      <c r="M208" s="229"/>
      <c r="N208" s="229"/>
      <c r="O208" s="229"/>
      <c r="P208" s="229"/>
      <c r="Q208" s="229"/>
      <c r="R208" s="229"/>
      <c r="S208" s="229"/>
      <c r="T208" s="230"/>
      <c r="U208" s="230"/>
      <c r="V208" s="230"/>
      <c r="W208" s="230"/>
      <c r="X208" s="230"/>
      <c r="Y208" s="230"/>
      <c r="Z208" s="230"/>
      <c r="AA208" s="230"/>
      <c r="AB208" s="230"/>
      <c r="AC208" s="230"/>
      <c r="AD208" s="230"/>
      <c r="AE208" s="230"/>
      <c r="AF208" s="230"/>
      <c r="AG208" s="230"/>
      <c r="AH208" s="230"/>
      <c r="AI208" s="230"/>
      <c r="AJ208" s="230"/>
      <c r="AK208" s="231"/>
      <c r="AL208" s="232"/>
      <c r="AM208" s="233"/>
      <c r="AN208" s="233"/>
      <c r="AO208" s="233"/>
      <c r="AP208" s="233"/>
      <c r="AQ208" s="233"/>
      <c r="AR208" s="233"/>
      <c r="AS208" s="233"/>
      <c r="AT208" s="233"/>
      <c r="AU208" s="233"/>
      <c r="AV208" s="233"/>
      <c r="AW208" s="233"/>
      <c r="AX208" s="233"/>
      <c r="AY208" s="234"/>
    </row>
    <row r="209" spans="1:51" ht="24" customHeight="1">
      <c r="A209" s="225">
        <v>7</v>
      </c>
      <c r="B209" s="226"/>
      <c r="C209" s="235"/>
      <c r="D209" s="236"/>
      <c r="E209" s="236"/>
      <c r="F209" s="236"/>
      <c r="G209" s="236"/>
      <c r="H209" s="236"/>
      <c r="I209" s="236"/>
      <c r="J209" s="236"/>
      <c r="K209" s="236"/>
      <c r="L209" s="236"/>
      <c r="M209" s="229"/>
      <c r="N209" s="229"/>
      <c r="O209" s="229"/>
      <c r="P209" s="229"/>
      <c r="Q209" s="229"/>
      <c r="R209" s="229"/>
      <c r="S209" s="229"/>
      <c r="T209" s="230"/>
      <c r="U209" s="230"/>
      <c r="V209" s="230"/>
      <c r="W209" s="230"/>
      <c r="X209" s="230"/>
      <c r="Y209" s="230"/>
      <c r="Z209" s="230"/>
      <c r="AA209" s="230"/>
      <c r="AB209" s="230"/>
      <c r="AC209" s="230"/>
      <c r="AD209" s="230"/>
      <c r="AE209" s="230"/>
      <c r="AF209" s="230"/>
      <c r="AG209" s="230"/>
      <c r="AH209" s="230"/>
      <c r="AI209" s="230"/>
      <c r="AJ209" s="230"/>
      <c r="AK209" s="231"/>
      <c r="AL209" s="232"/>
      <c r="AM209" s="233"/>
      <c r="AN209" s="233"/>
      <c r="AO209" s="233"/>
      <c r="AP209" s="233"/>
      <c r="AQ209" s="233"/>
      <c r="AR209" s="233"/>
      <c r="AS209" s="233"/>
      <c r="AT209" s="233"/>
      <c r="AU209" s="233"/>
      <c r="AV209" s="233"/>
      <c r="AW209" s="233"/>
      <c r="AX209" s="233"/>
      <c r="AY209" s="234"/>
    </row>
    <row r="210" spans="1:51" ht="24" customHeight="1">
      <c r="A210" s="225">
        <v>8</v>
      </c>
      <c r="B210" s="226"/>
      <c r="C210" s="235"/>
      <c r="D210" s="236"/>
      <c r="E210" s="236"/>
      <c r="F210" s="236"/>
      <c r="G210" s="236"/>
      <c r="H210" s="236"/>
      <c r="I210" s="236"/>
      <c r="J210" s="236"/>
      <c r="K210" s="236"/>
      <c r="L210" s="236"/>
      <c r="M210" s="229"/>
      <c r="N210" s="229"/>
      <c r="O210" s="229"/>
      <c r="P210" s="229"/>
      <c r="Q210" s="229"/>
      <c r="R210" s="229"/>
      <c r="S210" s="229"/>
      <c r="T210" s="230"/>
      <c r="U210" s="230"/>
      <c r="V210" s="230"/>
      <c r="W210" s="230"/>
      <c r="X210" s="230"/>
      <c r="Y210" s="230"/>
      <c r="Z210" s="230"/>
      <c r="AA210" s="230"/>
      <c r="AB210" s="230"/>
      <c r="AC210" s="230"/>
      <c r="AD210" s="230"/>
      <c r="AE210" s="230"/>
      <c r="AF210" s="230"/>
      <c r="AG210" s="230"/>
      <c r="AH210" s="230"/>
      <c r="AI210" s="230"/>
      <c r="AJ210" s="230"/>
      <c r="AK210" s="231"/>
      <c r="AL210" s="232"/>
      <c r="AM210" s="233"/>
      <c r="AN210" s="233"/>
      <c r="AO210" s="233"/>
      <c r="AP210" s="233"/>
      <c r="AQ210" s="233"/>
      <c r="AR210" s="233"/>
      <c r="AS210" s="233"/>
      <c r="AT210" s="233"/>
      <c r="AU210" s="233"/>
      <c r="AV210" s="233"/>
      <c r="AW210" s="233"/>
      <c r="AX210" s="233"/>
      <c r="AY210" s="234"/>
    </row>
    <row r="211" spans="1:51" ht="24" customHeight="1">
      <c r="A211" s="225">
        <v>9</v>
      </c>
      <c r="B211" s="226"/>
      <c r="C211" s="227"/>
      <c r="D211" s="228"/>
      <c r="E211" s="228"/>
      <c r="F211" s="228"/>
      <c r="G211" s="228"/>
      <c r="H211" s="228"/>
      <c r="I211" s="228"/>
      <c r="J211" s="228"/>
      <c r="K211" s="228"/>
      <c r="L211" s="228"/>
      <c r="M211" s="229"/>
      <c r="N211" s="229"/>
      <c r="O211" s="229"/>
      <c r="P211" s="229"/>
      <c r="Q211" s="229"/>
      <c r="R211" s="229"/>
      <c r="S211" s="229"/>
      <c r="T211" s="230"/>
      <c r="U211" s="230"/>
      <c r="V211" s="230"/>
      <c r="W211" s="230"/>
      <c r="X211" s="230"/>
      <c r="Y211" s="230"/>
      <c r="Z211" s="230"/>
      <c r="AA211" s="230"/>
      <c r="AB211" s="230"/>
      <c r="AC211" s="230"/>
      <c r="AD211" s="230"/>
      <c r="AE211" s="230"/>
      <c r="AF211" s="230"/>
      <c r="AG211" s="230"/>
      <c r="AH211" s="230"/>
      <c r="AI211" s="230"/>
      <c r="AJ211" s="230"/>
      <c r="AK211" s="231"/>
      <c r="AL211" s="232"/>
      <c r="AM211" s="233"/>
      <c r="AN211" s="233"/>
      <c r="AO211" s="233"/>
      <c r="AP211" s="233"/>
      <c r="AQ211" s="233"/>
      <c r="AR211" s="233"/>
      <c r="AS211" s="233"/>
      <c r="AT211" s="233"/>
      <c r="AU211" s="233"/>
      <c r="AV211" s="233"/>
      <c r="AW211" s="233"/>
      <c r="AX211" s="233"/>
      <c r="AY211" s="234"/>
    </row>
    <row r="212" spans="1:51" ht="24" customHeight="1">
      <c r="A212" s="225">
        <v>10</v>
      </c>
      <c r="B212" s="226"/>
      <c r="C212" s="235"/>
      <c r="D212" s="236"/>
      <c r="E212" s="236"/>
      <c r="F212" s="236"/>
      <c r="G212" s="236"/>
      <c r="H212" s="236"/>
      <c r="I212" s="236"/>
      <c r="J212" s="236"/>
      <c r="K212" s="236"/>
      <c r="L212" s="236"/>
      <c r="M212" s="229"/>
      <c r="N212" s="229"/>
      <c r="O212" s="229"/>
      <c r="P212" s="229"/>
      <c r="Q212" s="229"/>
      <c r="R212" s="229"/>
      <c r="S212" s="229"/>
      <c r="T212" s="230"/>
      <c r="U212" s="230"/>
      <c r="V212" s="230"/>
      <c r="W212" s="230"/>
      <c r="X212" s="230"/>
      <c r="Y212" s="230"/>
      <c r="Z212" s="230"/>
      <c r="AA212" s="230"/>
      <c r="AB212" s="230"/>
      <c r="AC212" s="230"/>
      <c r="AD212" s="230"/>
      <c r="AE212" s="230"/>
      <c r="AF212" s="230"/>
      <c r="AG212" s="230"/>
      <c r="AH212" s="230"/>
      <c r="AI212" s="230"/>
      <c r="AJ212" s="230"/>
      <c r="AK212" s="231"/>
      <c r="AL212" s="232"/>
      <c r="AM212" s="233"/>
      <c r="AN212" s="233"/>
      <c r="AO212" s="233"/>
      <c r="AP212" s="233"/>
      <c r="AQ212" s="233"/>
      <c r="AR212" s="233"/>
      <c r="AS212" s="233"/>
      <c r="AT212" s="233"/>
      <c r="AU212" s="233"/>
      <c r="AV212" s="233"/>
      <c r="AW212" s="233"/>
      <c r="AX212" s="233"/>
      <c r="AY212" s="234"/>
    </row>
    <row r="213" spans="1:5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sheetData>
  <mergeCells count="1040">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6:AY36"/>
    <mergeCell ref="G37:H43"/>
    <mergeCell ref="I37:N37"/>
    <mergeCell ref="O37:W37"/>
    <mergeCell ref="X37:AG37"/>
    <mergeCell ref="AH37:AP37"/>
    <mergeCell ref="AQ37:AY37"/>
    <mergeCell ref="I38:N38"/>
    <mergeCell ref="O38:W38"/>
    <mergeCell ref="X38:AG38"/>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I47:N47"/>
    <mergeCell ref="O47:W47"/>
    <mergeCell ref="X47:AG47"/>
    <mergeCell ref="AH47:AP47"/>
    <mergeCell ref="AQ47:AY47"/>
    <mergeCell ref="I48:N48"/>
    <mergeCell ref="O48:W48"/>
    <mergeCell ref="X48:AG48"/>
    <mergeCell ref="AH48:AP48"/>
    <mergeCell ref="AQ48:AY48"/>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L59:N59"/>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A64:F69"/>
    <mergeCell ref="G64:K64"/>
    <mergeCell ref="L64:N64"/>
    <mergeCell ref="O64:W64"/>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AL67:AP67"/>
    <mergeCell ref="AQ67:AS67"/>
    <mergeCell ref="AU67:AY67"/>
    <mergeCell ref="G68:K68"/>
    <mergeCell ref="L68:N68"/>
    <mergeCell ref="O68:Q68"/>
    <mergeCell ref="S68:W68"/>
    <mergeCell ref="X68:Z68"/>
    <mergeCell ref="AB68:AG68"/>
    <mergeCell ref="G67:K67"/>
    <mergeCell ref="L67:N67"/>
    <mergeCell ref="O67:Q67"/>
    <mergeCell ref="S67:W67"/>
    <mergeCell ref="AH63:AM63"/>
    <mergeCell ref="AN63:AO63"/>
    <mergeCell ref="AQ63:AS63"/>
    <mergeCell ref="AT63:AU63"/>
    <mergeCell ref="AW63:AY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X67:Z67"/>
    <mergeCell ref="AB67:AG67"/>
    <mergeCell ref="AQ70:AY70"/>
    <mergeCell ref="G71:K72"/>
    <mergeCell ref="L71:N71"/>
    <mergeCell ref="O71:Q71"/>
    <mergeCell ref="S71:W71"/>
    <mergeCell ref="X71:Z71"/>
    <mergeCell ref="AB71:AG71"/>
    <mergeCell ref="AH71:AJ71"/>
    <mergeCell ref="AL71:AP71"/>
    <mergeCell ref="AQ71:AY71"/>
    <mergeCell ref="AH69:AJ69"/>
    <mergeCell ref="AL69:AP69"/>
    <mergeCell ref="AQ69:AS69"/>
    <mergeCell ref="AU69:AY69"/>
    <mergeCell ref="X69:Z69"/>
    <mergeCell ref="AB69:AG69"/>
    <mergeCell ref="AH67:AJ67"/>
    <mergeCell ref="AH77:AJ77"/>
    <mergeCell ref="AL77:AP77"/>
    <mergeCell ref="AQ77:AY77"/>
    <mergeCell ref="L78:N78"/>
    <mergeCell ref="O78:Q78"/>
    <mergeCell ref="S78:W78"/>
    <mergeCell ref="X78:Z78"/>
    <mergeCell ref="AB78:AG78"/>
    <mergeCell ref="AH78:AJ78"/>
    <mergeCell ref="AL78:AP78"/>
    <mergeCell ref="G77:K78"/>
    <mergeCell ref="L77:N77"/>
    <mergeCell ref="O77:Q77"/>
    <mergeCell ref="S77:W77"/>
    <mergeCell ref="X77:Z77"/>
    <mergeCell ref="AB77:AG77"/>
    <mergeCell ref="AL72:AP72"/>
    <mergeCell ref="AQ72:AS72"/>
    <mergeCell ref="AU72:AY72"/>
    <mergeCell ref="G73:K73"/>
    <mergeCell ref="L73:N73"/>
    <mergeCell ref="O73:Q73"/>
    <mergeCell ref="S73:W73"/>
    <mergeCell ref="X73:Z73"/>
    <mergeCell ref="AB73:AG73"/>
    <mergeCell ref="AH73:AJ73"/>
    <mergeCell ref="L72:N72"/>
    <mergeCell ref="O72:Q72"/>
    <mergeCell ref="S72:W72"/>
    <mergeCell ref="X72:Z72"/>
    <mergeCell ref="AB72:AG72"/>
    <mergeCell ref="AH72:AJ72"/>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O86:AF86"/>
    <mergeCell ref="G87:N87"/>
    <mergeCell ref="O87:AY87"/>
    <mergeCell ref="A88:F93"/>
    <mergeCell ref="G88:N93"/>
    <mergeCell ref="O88:Q89"/>
    <mergeCell ref="R88:T88"/>
    <mergeCell ref="U88:AY88"/>
    <mergeCell ref="R89:T89"/>
    <mergeCell ref="U89:AY89"/>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O90:T93"/>
    <mergeCell ref="U90:W90"/>
    <mergeCell ref="X90:AY90"/>
    <mergeCell ref="U91:W91"/>
    <mergeCell ref="X91:AY91"/>
    <mergeCell ref="U92:W92"/>
    <mergeCell ref="X92:AY92"/>
    <mergeCell ref="U93:W93"/>
    <mergeCell ref="X93:AY93"/>
    <mergeCell ref="A106:F106"/>
    <mergeCell ref="G106:AY106"/>
    <mergeCell ref="A107:F118"/>
    <mergeCell ref="A119:F162"/>
    <mergeCell ref="G119:AC119"/>
    <mergeCell ref="AD119:AY119"/>
    <mergeCell ref="G120:K120"/>
    <mergeCell ref="L120:X120"/>
    <mergeCell ref="Y120:AC120"/>
    <mergeCell ref="AD120:AH120"/>
    <mergeCell ref="A101:F102"/>
    <mergeCell ref="G101:N101"/>
    <mergeCell ref="O101:AY101"/>
    <mergeCell ref="G102:N102"/>
    <mergeCell ref="O102:AY102"/>
    <mergeCell ref="A103:F105"/>
    <mergeCell ref="G103:AY103"/>
    <mergeCell ref="G104:AY104"/>
    <mergeCell ref="G105:AY10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ageMargins left="0.7" right="0.7" top="0.75" bottom="0.75" header="0.3" footer="0.3"/>
  <pageSetup paperSize="9" scale="57" orientation="portrait" r:id="rId1"/>
  <rowBreaks count="5" manualBreakCount="5">
    <brk id="34" max="16383" man="1"/>
    <brk id="81" max="16383" man="1"/>
    <brk id="106" max="16383" man="1"/>
    <brk id="118" max="16383" man="1"/>
    <brk id="16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E213"/>
  <sheetViews>
    <sheetView topLeftCell="A16" zoomScale="85" zoomScaleNormal="85" workbookViewId="0">
      <selection activeCell="G26" sqref="G26:AY26"/>
    </sheetView>
  </sheetViews>
  <sheetFormatPr defaultColWidth="9" defaultRowHeight="13.5"/>
  <cols>
    <col min="1" max="14" width="2.625" style="21" customWidth="1"/>
    <col min="15" max="16" width="5" style="21" customWidth="1"/>
    <col min="17" max="21" width="2.625" style="21" customWidth="1"/>
    <col min="22" max="23" width="3.5" style="21" customWidth="1"/>
    <col min="24" max="27" width="2.625" style="21" customWidth="1"/>
    <col min="28" max="29" width="3.75" style="21" customWidth="1"/>
    <col min="30" max="32" width="2.625" style="21" customWidth="1"/>
    <col min="33" max="33" width="3.25" style="21" customWidth="1"/>
    <col min="34" max="35" width="3.75" style="21" customWidth="1"/>
    <col min="36" max="39" width="2.625" style="21" customWidth="1"/>
    <col min="40" max="40" width="4.625" style="21" customWidth="1"/>
    <col min="41" max="41" width="3.375" style="21" customWidth="1"/>
    <col min="42" max="45" width="2.625" style="21" customWidth="1"/>
    <col min="46" max="47" width="4.5" style="21" customWidth="1"/>
    <col min="48" max="51" width="2.625" style="21" customWidth="1"/>
    <col min="52" max="58" width="2.25" style="21" customWidth="1"/>
    <col min="59" max="59" width="9" style="21"/>
    <col min="60" max="60" width="11.625" style="21" bestFit="1" customWidth="1"/>
    <col min="61" max="16384" width="9" style="21"/>
  </cols>
  <sheetData>
    <row r="2" spans="1:52" ht="21.7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983" t="s">
        <v>21</v>
      </c>
      <c r="AK2" s="984"/>
      <c r="AL2" s="984"/>
      <c r="AM2" s="984"/>
      <c r="AN2" s="984"/>
      <c r="AO2" s="984"/>
      <c r="AP2" s="984"/>
      <c r="AQ2" s="984"/>
      <c r="AR2" s="983">
        <v>1</v>
      </c>
      <c r="AS2" s="983"/>
      <c r="AT2" s="983"/>
      <c r="AU2" s="983"/>
      <c r="AV2" s="983"/>
      <c r="AW2" s="983"/>
      <c r="AX2" s="983"/>
      <c r="AY2" s="983"/>
    </row>
    <row r="3" spans="1:52" ht="32.1" customHeight="1" thickBot="1">
      <c r="A3" s="985" t="s">
        <v>157</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6"/>
      <c r="AN3" s="986"/>
      <c r="AO3" s="986"/>
      <c r="AP3" s="987" t="s">
        <v>162</v>
      </c>
      <c r="AQ3" s="987"/>
      <c r="AR3" s="987"/>
      <c r="AS3" s="987"/>
      <c r="AT3" s="987"/>
      <c r="AU3" s="987"/>
      <c r="AV3" s="987"/>
      <c r="AW3" s="987"/>
      <c r="AX3" s="987"/>
      <c r="AY3" s="988"/>
    </row>
    <row r="4" spans="1:52" ht="26.1" customHeight="1">
      <c r="A4" s="989" t="s">
        <v>80</v>
      </c>
      <c r="B4" s="990"/>
      <c r="C4" s="990"/>
      <c r="D4" s="990"/>
      <c r="E4" s="990"/>
      <c r="F4" s="990"/>
      <c r="G4" s="991" t="s">
        <v>163</v>
      </c>
      <c r="H4" s="992"/>
      <c r="I4" s="992"/>
      <c r="J4" s="992"/>
      <c r="K4" s="992"/>
      <c r="L4" s="992"/>
      <c r="M4" s="992"/>
      <c r="N4" s="992"/>
      <c r="O4" s="992"/>
      <c r="P4" s="992"/>
      <c r="Q4" s="992"/>
      <c r="R4" s="992"/>
      <c r="S4" s="992"/>
      <c r="T4" s="992"/>
      <c r="U4" s="992"/>
      <c r="V4" s="992"/>
      <c r="W4" s="992"/>
      <c r="X4" s="992"/>
      <c r="Y4" s="992"/>
      <c r="Z4" s="993"/>
      <c r="AA4" s="678" t="s">
        <v>17</v>
      </c>
      <c r="AB4" s="679"/>
      <c r="AC4" s="679"/>
      <c r="AD4" s="679"/>
      <c r="AE4" s="679"/>
      <c r="AF4" s="679"/>
      <c r="AG4" s="994" t="s">
        <v>164</v>
      </c>
      <c r="AH4" s="995"/>
      <c r="AI4" s="995"/>
      <c r="AJ4" s="995"/>
      <c r="AK4" s="995"/>
      <c r="AL4" s="995"/>
      <c r="AM4" s="995"/>
      <c r="AN4" s="995"/>
      <c r="AO4" s="995"/>
      <c r="AP4" s="995"/>
      <c r="AQ4" s="995"/>
      <c r="AR4" s="995"/>
      <c r="AS4" s="995"/>
      <c r="AT4" s="995"/>
      <c r="AU4" s="995"/>
      <c r="AV4" s="995"/>
      <c r="AW4" s="995"/>
      <c r="AX4" s="995"/>
      <c r="AY4" s="996"/>
    </row>
    <row r="5" spans="1:52" ht="26.1" customHeight="1">
      <c r="A5" s="973" t="s">
        <v>81</v>
      </c>
      <c r="B5" s="974"/>
      <c r="C5" s="974"/>
      <c r="D5" s="974"/>
      <c r="E5" s="974"/>
      <c r="F5" s="975"/>
      <c r="G5" s="961" t="s">
        <v>165</v>
      </c>
      <c r="H5" s="962"/>
      <c r="I5" s="962"/>
      <c r="J5" s="962"/>
      <c r="K5" s="962"/>
      <c r="L5" s="962"/>
      <c r="M5" s="962"/>
      <c r="N5" s="962"/>
      <c r="O5" s="962"/>
      <c r="P5" s="962"/>
      <c r="Q5" s="962"/>
      <c r="R5" s="962"/>
      <c r="S5" s="962"/>
      <c r="T5" s="962"/>
      <c r="U5" s="962"/>
      <c r="V5" s="962"/>
      <c r="W5" s="962"/>
      <c r="X5" s="962"/>
      <c r="Y5" s="962"/>
      <c r="Z5" s="963"/>
      <c r="AA5" s="813" t="s">
        <v>18</v>
      </c>
      <c r="AB5" s="814"/>
      <c r="AC5" s="814"/>
      <c r="AD5" s="814"/>
      <c r="AE5" s="814"/>
      <c r="AF5" s="815"/>
      <c r="AG5" s="807" t="s">
        <v>166</v>
      </c>
      <c r="AH5" s="824"/>
      <c r="AI5" s="824"/>
      <c r="AJ5" s="824"/>
      <c r="AK5" s="824"/>
      <c r="AL5" s="824"/>
      <c r="AM5" s="824"/>
      <c r="AN5" s="824"/>
      <c r="AO5" s="824"/>
      <c r="AP5" s="824"/>
      <c r="AQ5" s="824"/>
      <c r="AR5" s="824"/>
      <c r="AS5" s="824"/>
      <c r="AT5" s="824"/>
      <c r="AU5" s="824"/>
      <c r="AV5" s="824"/>
      <c r="AW5" s="824"/>
      <c r="AX5" s="824"/>
      <c r="AY5" s="976"/>
    </row>
    <row r="6" spans="1:52" ht="26.1" customHeight="1">
      <c r="A6" s="977" t="s">
        <v>82</v>
      </c>
      <c r="B6" s="978"/>
      <c r="C6" s="978"/>
      <c r="D6" s="978"/>
      <c r="E6" s="978"/>
      <c r="F6" s="979"/>
      <c r="G6" s="980" t="s">
        <v>167</v>
      </c>
      <c r="H6" s="981"/>
      <c r="I6" s="981"/>
      <c r="J6" s="981"/>
      <c r="K6" s="981"/>
      <c r="L6" s="981"/>
      <c r="M6" s="981"/>
      <c r="N6" s="981"/>
      <c r="O6" s="981"/>
      <c r="P6" s="981"/>
      <c r="Q6" s="981"/>
      <c r="R6" s="981"/>
      <c r="S6" s="981"/>
      <c r="T6" s="981"/>
      <c r="U6" s="981"/>
      <c r="V6" s="981"/>
      <c r="W6" s="981"/>
      <c r="X6" s="981"/>
      <c r="Y6" s="981"/>
      <c r="Z6" s="982"/>
      <c r="AA6" s="813" t="s">
        <v>0</v>
      </c>
      <c r="AB6" s="814"/>
      <c r="AC6" s="814"/>
      <c r="AD6" s="814"/>
      <c r="AE6" s="814"/>
      <c r="AF6" s="815"/>
      <c r="AG6" s="807" t="s">
        <v>168</v>
      </c>
      <c r="AH6" s="824"/>
      <c r="AI6" s="824"/>
      <c r="AJ6" s="824"/>
      <c r="AK6" s="824"/>
      <c r="AL6" s="824"/>
      <c r="AM6" s="824"/>
      <c r="AN6" s="824"/>
      <c r="AO6" s="824"/>
      <c r="AP6" s="824"/>
      <c r="AQ6" s="824"/>
      <c r="AR6" s="824"/>
      <c r="AS6" s="824"/>
      <c r="AT6" s="824"/>
      <c r="AU6" s="824"/>
      <c r="AV6" s="824"/>
      <c r="AW6" s="824"/>
      <c r="AX6" s="824"/>
      <c r="AY6" s="976"/>
    </row>
    <row r="7" spans="1:52" ht="74.25" customHeight="1">
      <c r="A7" s="959" t="s">
        <v>111</v>
      </c>
      <c r="B7" s="502"/>
      <c r="C7" s="502"/>
      <c r="D7" s="502"/>
      <c r="E7" s="502"/>
      <c r="F7" s="960"/>
      <c r="G7" s="961" t="s">
        <v>169</v>
      </c>
      <c r="H7" s="962"/>
      <c r="I7" s="962"/>
      <c r="J7" s="962"/>
      <c r="K7" s="962"/>
      <c r="L7" s="962"/>
      <c r="M7" s="962"/>
      <c r="N7" s="962"/>
      <c r="O7" s="962"/>
      <c r="P7" s="962"/>
      <c r="Q7" s="962"/>
      <c r="R7" s="962"/>
      <c r="S7" s="962"/>
      <c r="T7" s="962"/>
      <c r="U7" s="962"/>
      <c r="V7" s="962"/>
      <c r="W7" s="962"/>
      <c r="X7" s="962"/>
      <c r="Y7" s="962"/>
      <c r="Z7" s="963"/>
      <c r="AA7" s="964" t="s">
        <v>79</v>
      </c>
      <c r="AB7" s="965"/>
      <c r="AC7" s="965"/>
      <c r="AD7" s="965"/>
      <c r="AE7" s="965"/>
      <c r="AF7" s="966"/>
      <c r="AG7" s="967" t="s">
        <v>170</v>
      </c>
      <c r="AH7" s="968"/>
      <c r="AI7" s="968"/>
      <c r="AJ7" s="968"/>
      <c r="AK7" s="968"/>
      <c r="AL7" s="968"/>
      <c r="AM7" s="968"/>
      <c r="AN7" s="968"/>
      <c r="AO7" s="968"/>
      <c r="AP7" s="968"/>
      <c r="AQ7" s="968"/>
      <c r="AR7" s="968"/>
      <c r="AS7" s="968"/>
      <c r="AT7" s="968"/>
      <c r="AU7" s="968"/>
      <c r="AV7" s="968"/>
      <c r="AW7" s="968"/>
      <c r="AX7" s="968"/>
      <c r="AY7" s="969"/>
      <c r="AZ7" s="9"/>
    </row>
    <row r="8" spans="1:52" ht="75" customHeight="1">
      <c r="A8" s="959" t="s">
        <v>24</v>
      </c>
      <c r="B8" s="502"/>
      <c r="C8" s="502"/>
      <c r="D8" s="502"/>
      <c r="E8" s="502"/>
      <c r="F8" s="960"/>
      <c r="G8" s="970" t="s">
        <v>171</v>
      </c>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2"/>
    </row>
    <row r="9" spans="1:52" ht="24.95" customHeight="1">
      <c r="A9" s="825" t="s">
        <v>131</v>
      </c>
      <c r="B9" s="826"/>
      <c r="C9" s="826"/>
      <c r="D9" s="826"/>
      <c r="E9" s="826"/>
      <c r="F9" s="827"/>
      <c r="G9" s="936" t="s">
        <v>173</v>
      </c>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7"/>
      <c r="AY9" s="938"/>
    </row>
    <row r="10" spans="1:52" ht="24.95" customHeight="1">
      <c r="A10" s="562"/>
      <c r="B10" s="563"/>
      <c r="C10" s="563"/>
      <c r="D10" s="563"/>
      <c r="E10" s="563"/>
      <c r="F10" s="564"/>
      <c r="G10" s="939" t="s">
        <v>237</v>
      </c>
      <c r="H10" s="940"/>
      <c r="I10" s="940"/>
      <c r="J10" s="940"/>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1"/>
    </row>
    <row r="11" spans="1:52" ht="75" customHeight="1" thickBot="1">
      <c r="A11" s="793"/>
      <c r="B11" s="794"/>
      <c r="C11" s="794"/>
      <c r="D11" s="794"/>
      <c r="E11" s="794"/>
      <c r="F11" s="795"/>
      <c r="G11" s="942" t="s">
        <v>172</v>
      </c>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4"/>
    </row>
    <row r="12" spans="1:52" ht="15" customHeight="1">
      <c r="A12" s="945" t="s">
        <v>74</v>
      </c>
      <c r="B12" s="946"/>
      <c r="C12" s="946"/>
      <c r="D12" s="946"/>
      <c r="E12" s="946"/>
      <c r="F12" s="947"/>
      <c r="G12" s="565" t="s">
        <v>85</v>
      </c>
      <c r="H12" s="566"/>
      <c r="I12" s="566"/>
      <c r="J12" s="566"/>
      <c r="K12" s="566"/>
      <c r="L12" s="566"/>
      <c r="M12" s="566"/>
      <c r="N12" s="948"/>
      <c r="O12" s="949" t="s">
        <v>174</v>
      </c>
      <c r="P12" s="950"/>
      <c r="Q12" s="950"/>
      <c r="R12" s="950"/>
      <c r="S12" s="950"/>
      <c r="T12" s="950"/>
      <c r="U12" s="950"/>
      <c r="V12" s="951"/>
      <c r="W12" s="952" t="s">
        <v>102</v>
      </c>
      <c r="X12" s="953"/>
      <c r="Y12" s="953"/>
      <c r="Z12" s="953"/>
      <c r="AA12" s="953"/>
      <c r="AB12" s="953"/>
      <c r="AC12" s="953"/>
      <c r="AD12" s="954"/>
      <c r="AE12" s="955" t="s">
        <v>176</v>
      </c>
      <c r="AF12" s="956"/>
      <c r="AG12" s="956"/>
      <c r="AH12" s="956"/>
      <c r="AI12" s="956"/>
      <c r="AJ12" s="956"/>
      <c r="AK12" s="957"/>
      <c r="AL12" s="958" t="s">
        <v>19</v>
      </c>
      <c r="AM12" s="566"/>
      <c r="AN12" s="566"/>
      <c r="AO12" s="566"/>
      <c r="AP12" s="566"/>
      <c r="AQ12" s="566"/>
      <c r="AR12" s="948"/>
      <c r="AS12" s="933">
        <v>25000</v>
      </c>
      <c r="AT12" s="934"/>
      <c r="AU12" s="934"/>
      <c r="AV12" s="934"/>
      <c r="AW12" s="934"/>
      <c r="AX12" s="934"/>
      <c r="AY12" s="935"/>
    </row>
    <row r="13" spans="1:52" ht="15" customHeight="1">
      <c r="A13" s="914"/>
      <c r="B13" s="915"/>
      <c r="C13" s="915"/>
      <c r="D13" s="915"/>
      <c r="E13" s="915"/>
      <c r="F13" s="916"/>
      <c r="G13" s="569"/>
      <c r="H13" s="570"/>
      <c r="I13" s="570"/>
      <c r="J13" s="570"/>
      <c r="K13" s="570"/>
      <c r="L13" s="570"/>
      <c r="M13" s="570"/>
      <c r="N13" s="920"/>
      <c r="O13" s="922"/>
      <c r="P13" s="923"/>
      <c r="Q13" s="923"/>
      <c r="R13" s="923"/>
      <c r="S13" s="923"/>
      <c r="T13" s="923"/>
      <c r="U13" s="923"/>
      <c r="V13" s="924"/>
      <c r="W13" s="901" t="s">
        <v>103</v>
      </c>
      <c r="X13" s="902"/>
      <c r="Y13" s="902"/>
      <c r="Z13" s="902"/>
      <c r="AA13" s="902"/>
      <c r="AB13" s="902"/>
      <c r="AC13" s="902"/>
      <c r="AD13" s="903"/>
      <c r="AE13" s="904" t="s">
        <v>177</v>
      </c>
      <c r="AF13" s="905"/>
      <c r="AG13" s="905"/>
      <c r="AH13" s="905"/>
      <c r="AI13" s="905"/>
      <c r="AJ13" s="905"/>
      <c r="AK13" s="906"/>
      <c r="AL13" s="932"/>
      <c r="AM13" s="570"/>
      <c r="AN13" s="570"/>
      <c r="AO13" s="570"/>
      <c r="AP13" s="570"/>
      <c r="AQ13" s="570"/>
      <c r="AR13" s="920"/>
      <c r="AS13" s="898"/>
      <c r="AT13" s="899"/>
      <c r="AU13" s="899"/>
      <c r="AV13" s="899"/>
      <c r="AW13" s="899"/>
      <c r="AX13" s="899"/>
      <c r="AY13" s="900"/>
    </row>
    <row r="14" spans="1:52" ht="46.5" customHeight="1">
      <c r="A14" s="917"/>
      <c r="B14" s="763"/>
      <c r="C14" s="763"/>
      <c r="D14" s="763"/>
      <c r="E14" s="763"/>
      <c r="F14" s="918"/>
      <c r="G14" s="529" t="s">
        <v>86</v>
      </c>
      <c r="H14" s="530"/>
      <c r="I14" s="530"/>
      <c r="J14" s="530"/>
      <c r="K14" s="530"/>
      <c r="L14" s="530"/>
      <c r="M14" s="530"/>
      <c r="N14" s="919"/>
      <c r="O14" s="911" t="s">
        <v>175</v>
      </c>
      <c r="P14" s="912"/>
      <c r="Q14" s="912"/>
      <c r="R14" s="912"/>
      <c r="S14" s="912"/>
      <c r="T14" s="912"/>
      <c r="U14" s="912"/>
      <c r="V14" s="921"/>
      <c r="W14" s="931" t="s">
        <v>83</v>
      </c>
      <c r="X14" s="530"/>
      <c r="Y14" s="530"/>
      <c r="Z14" s="530"/>
      <c r="AA14" s="530"/>
      <c r="AB14" s="530"/>
      <c r="AC14" s="530"/>
      <c r="AD14" s="919"/>
      <c r="AE14" s="580" t="s">
        <v>178</v>
      </c>
      <c r="AF14" s="581"/>
      <c r="AG14" s="581"/>
      <c r="AH14" s="581"/>
      <c r="AI14" s="581"/>
      <c r="AJ14" s="581"/>
      <c r="AK14" s="910"/>
      <c r="AL14" s="931" t="s">
        <v>70</v>
      </c>
      <c r="AM14" s="530"/>
      <c r="AN14" s="530"/>
      <c r="AO14" s="530"/>
      <c r="AP14" s="530"/>
      <c r="AQ14" s="530"/>
      <c r="AR14" s="919"/>
      <c r="AS14" s="911" t="s">
        <v>179</v>
      </c>
      <c r="AT14" s="912"/>
      <c r="AU14" s="912"/>
      <c r="AV14" s="912"/>
      <c r="AW14" s="912"/>
      <c r="AX14" s="912"/>
      <c r="AY14" s="913"/>
    </row>
    <row r="15" spans="1:52" ht="15" customHeight="1">
      <c r="A15" s="879" t="s">
        <v>75</v>
      </c>
      <c r="B15" s="880"/>
      <c r="C15" s="880"/>
      <c r="D15" s="880"/>
      <c r="E15" s="880"/>
      <c r="F15" s="881"/>
      <c r="G15" s="529" t="s">
        <v>16</v>
      </c>
      <c r="H15" s="530"/>
      <c r="I15" s="530"/>
      <c r="J15" s="530"/>
      <c r="K15" s="530"/>
      <c r="L15" s="530"/>
      <c r="M15" s="530"/>
      <c r="N15" s="919"/>
      <c r="O15" s="911" t="s">
        <v>231</v>
      </c>
      <c r="P15" s="912"/>
      <c r="Q15" s="912"/>
      <c r="R15" s="912"/>
      <c r="S15" s="912"/>
      <c r="T15" s="912"/>
      <c r="U15" s="912"/>
      <c r="V15" s="921"/>
      <c r="W15" s="925" t="s">
        <v>102</v>
      </c>
      <c r="X15" s="926"/>
      <c r="Y15" s="926"/>
      <c r="Z15" s="926"/>
      <c r="AA15" s="926"/>
      <c r="AB15" s="926"/>
      <c r="AC15" s="926"/>
      <c r="AD15" s="927"/>
      <c r="AE15" s="928" t="s">
        <v>176</v>
      </c>
      <c r="AF15" s="929"/>
      <c r="AG15" s="929"/>
      <c r="AH15" s="929"/>
      <c r="AI15" s="929"/>
      <c r="AJ15" s="929"/>
      <c r="AK15" s="930"/>
      <c r="AL15" s="931" t="s">
        <v>19</v>
      </c>
      <c r="AM15" s="530"/>
      <c r="AN15" s="530"/>
      <c r="AO15" s="530"/>
      <c r="AP15" s="530"/>
      <c r="AQ15" s="530"/>
      <c r="AR15" s="919"/>
      <c r="AS15" s="895">
        <v>5000</v>
      </c>
      <c r="AT15" s="896"/>
      <c r="AU15" s="896"/>
      <c r="AV15" s="896"/>
      <c r="AW15" s="896"/>
      <c r="AX15" s="896"/>
      <c r="AY15" s="897"/>
    </row>
    <row r="16" spans="1:52" ht="15" customHeight="1">
      <c r="A16" s="914"/>
      <c r="B16" s="915"/>
      <c r="C16" s="915"/>
      <c r="D16" s="915"/>
      <c r="E16" s="915"/>
      <c r="F16" s="916"/>
      <c r="G16" s="569"/>
      <c r="H16" s="570"/>
      <c r="I16" s="570"/>
      <c r="J16" s="570"/>
      <c r="K16" s="570"/>
      <c r="L16" s="570"/>
      <c r="M16" s="570"/>
      <c r="N16" s="920"/>
      <c r="O16" s="922"/>
      <c r="P16" s="923"/>
      <c r="Q16" s="923"/>
      <c r="R16" s="923"/>
      <c r="S16" s="923"/>
      <c r="T16" s="923"/>
      <c r="U16" s="923"/>
      <c r="V16" s="924"/>
      <c r="W16" s="901" t="s">
        <v>103</v>
      </c>
      <c r="X16" s="902"/>
      <c r="Y16" s="902"/>
      <c r="Z16" s="902"/>
      <c r="AA16" s="902"/>
      <c r="AB16" s="902"/>
      <c r="AC16" s="902"/>
      <c r="AD16" s="903"/>
      <c r="AE16" s="904" t="s">
        <v>177</v>
      </c>
      <c r="AF16" s="905"/>
      <c r="AG16" s="905"/>
      <c r="AH16" s="905"/>
      <c r="AI16" s="905"/>
      <c r="AJ16" s="905"/>
      <c r="AK16" s="906"/>
      <c r="AL16" s="932"/>
      <c r="AM16" s="570"/>
      <c r="AN16" s="570"/>
      <c r="AO16" s="570"/>
      <c r="AP16" s="570"/>
      <c r="AQ16" s="570"/>
      <c r="AR16" s="920"/>
      <c r="AS16" s="898"/>
      <c r="AT16" s="899"/>
      <c r="AU16" s="899"/>
      <c r="AV16" s="899"/>
      <c r="AW16" s="899"/>
      <c r="AX16" s="899"/>
      <c r="AY16" s="900"/>
    </row>
    <row r="17" spans="1:51" ht="51" customHeight="1">
      <c r="A17" s="917"/>
      <c r="B17" s="763"/>
      <c r="C17" s="763"/>
      <c r="D17" s="763"/>
      <c r="E17" s="763"/>
      <c r="F17" s="918"/>
      <c r="G17" s="885" t="s">
        <v>86</v>
      </c>
      <c r="H17" s="835"/>
      <c r="I17" s="835"/>
      <c r="J17" s="835"/>
      <c r="K17" s="835"/>
      <c r="L17" s="835"/>
      <c r="M17" s="835"/>
      <c r="N17" s="836"/>
      <c r="O17" s="907" t="s">
        <v>175</v>
      </c>
      <c r="P17" s="908"/>
      <c r="Q17" s="908"/>
      <c r="R17" s="908"/>
      <c r="S17" s="908"/>
      <c r="T17" s="908"/>
      <c r="U17" s="908"/>
      <c r="V17" s="909"/>
      <c r="W17" s="840" t="s">
        <v>83</v>
      </c>
      <c r="X17" s="835"/>
      <c r="Y17" s="835"/>
      <c r="Z17" s="835"/>
      <c r="AA17" s="835"/>
      <c r="AB17" s="835"/>
      <c r="AC17" s="835"/>
      <c r="AD17" s="836"/>
      <c r="AE17" s="580" t="s">
        <v>178</v>
      </c>
      <c r="AF17" s="581"/>
      <c r="AG17" s="581"/>
      <c r="AH17" s="581"/>
      <c r="AI17" s="581"/>
      <c r="AJ17" s="581"/>
      <c r="AK17" s="910"/>
      <c r="AL17" s="840" t="s">
        <v>70</v>
      </c>
      <c r="AM17" s="835"/>
      <c r="AN17" s="835"/>
      <c r="AO17" s="835"/>
      <c r="AP17" s="835"/>
      <c r="AQ17" s="835"/>
      <c r="AR17" s="836"/>
      <c r="AS17" s="911" t="s">
        <v>179</v>
      </c>
      <c r="AT17" s="912"/>
      <c r="AU17" s="912"/>
      <c r="AV17" s="912"/>
      <c r="AW17" s="912"/>
      <c r="AX17" s="912"/>
      <c r="AY17" s="913"/>
    </row>
    <row r="18" spans="1:51" ht="30" customHeight="1">
      <c r="A18" s="879" t="s">
        <v>89</v>
      </c>
      <c r="B18" s="880"/>
      <c r="C18" s="880"/>
      <c r="D18" s="880"/>
      <c r="E18" s="880"/>
      <c r="F18" s="881"/>
      <c r="G18" s="885" t="s">
        <v>15</v>
      </c>
      <c r="H18" s="835"/>
      <c r="I18" s="835"/>
      <c r="J18" s="835"/>
      <c r="K18" s="835"/>
      <c r="L18" s="835"/>
      <c r="M18" s="835"/>
      <c r="N18" s="836"/>
      <c r="O18" s="837"/>
      <c r="P18" s="838"/>
      <c r="Q18" s="838"/>
      <c r="R18" s="838"/>
      <c r="S18" s="838"/>
      <c r="T18" s="838"/>
      <c r="U18" s="838"/>
      <c r="V18" s="838"/>
      <c r="W18" s="838"/>
      <c r="X18" s="838"/>
      <c r="Y18" s="838"/>
      <c r="Z18" s="838"/>
      <c r="AA18" s="838"/>
      <c r="AB18" s="838"/>
      <c r="AC18" s="838"/>
      <c r="AD18" s="838"/>
      <c r="AE18" s="838"/>
      <c r="AF18" s="838"/>
      <c r="AG18" s="838"/>
      <c r="AH18" s="838"/>
      <c r="AI18" s="838"/>
      <c r="AJ18" s="838"/>
      <c r="AK18" s="839"/>
      <c r="AL18" s="840" t="s">
        <v>90</v>
      </c>
      <c r="AM18" s="835"/>
      <c r="AN18" s="835"/>
      <c r="AO18" s="835"/>
      <c r="AP18" s="835"/>
      <c r="AQ18" s="835"/>
      <c r="AR18" s="836"/>
      <c r="AS18" s="886"/>
      <c r="AT18" s="887"/>
      <c r="AU18" s="887"/>
      <c r="AV18" s="887"/>
      <c r="AW18" s="887"/>
      <c r="AX18" s="887"/>
      <c r="AY18" s="888"/>
    </row>
    <row r="19" spans="1:51" ht="30" customHeight="1" thickBot="1">
      <c r="A19" s="882"/>
      <c r="B19" s="883"/>
      <c r="C19" s="883"/>
      <c r="D19" s="883"/>
      <c r="E19" s="883"/>
      <c r="F19" s="884"/>
      <c r="G19" s="889" t="s">
        <v>25</v>
      </c>
      <c r="H19" s="890"/>
      <c r="I19" s="890"/>
      <c r="J19" s="890"/>
      <c r="K19" s="890"/>
      <c r="L19" s="890"/>
      <c r="M19" s="890"/>
      <c r="N19" s="891"/>
      <c r="O19" s="892"/>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3"/>
      <c r="AM19" s="893"/>
      <c r="AN19" s="893"/>
      <c r="AO19" s="893"/>
      <c r="AP19" s="893"/>
      <c r="AQ19" s="893"/>
      <c r="AR19" s="893"/>
      <c r="AS19" s="893"/>
      <c r="AT19" s="893"/>
      <c r="AU19" s="893"/>
      <c r="AV19" s="893"/>
      <c r="AW19" s="893"/>
      <c r="AX19" s="893"/>
      <c r="AY19" s="894"/>
    </row>
    <row r="20" spans="1:51" ht="60" customHeight="1">
      <c r="A20" s="862" t="s">
        <v>22</v>
      </c>
      <c r="B20" s="863"/>
      <c r="C20" s="863"/>
      <c r="D20" s="863"/>
      <c r="E20" s="863"/>
      <c r="F20" s="864"/>
      <c r="G20" s="865" t="s">
        <v>230</v>
      </c>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7"/>
    </row>
    <row r="21" spans="1:51" ht="90.75" customHeight="1" thickBot="1">
      <c r="A21" s="868" t="s">
        <v>26</v>
      </c>
      <c r="B21" s="869"/>
      <c r="C21" s="869"/>
      <c r="D21" s="869"/>
      <c r="E21" s="869"/>
      <c r="F21" s="870"/>
      <c r="G21" s="871" t="s">
        <v>238</v>
      </c>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2"/>
      <c r="AY21" s="873"/>
    </row>
    <row r="22" spans="1:51" ht="39.950000000000003" customHeight="1">
      <c r="A22" s="559" t="s">
        <v>28</v>
      </c>
      <c r="B22" s="560"/>
      <c r="C22" s="560"/>
      <c r="D22" s="560"/>
      <c r="E22" s="560"/>
      <c r="F22" s="561"/>
      <c r="G22" s="623" t="s">
        <v>91</v>
      </c>
      <c r="H22" s="624"/>
      <c r="I22" s="624"/>
      <c r="J22" s="624"/>
      <c r="K22" s="624"/>
      <c r="L22" s="624"/>
      <c r="M22" s="624"/>
      <c r="N22" s="624"/>
      <c r="O22" s="624"/>
      <c r="P22" s="624" t="s">
        <v>31</v>
      </c>
      <c r="Q22" s="624"/>
      <c r="R22" s="624"/>
      <c r="S22" s="624"/>
      <c r="T22" s="624"/>
      <c r="U22" s="624"/>
      <c r="V22" s="624"/>
      <c r="W22" s="624"/>
      <c r="X22" s="624"/>
      <c r="Y22" s="796"/>
      <c r="Z22" s="796"/>
      <c r="AA22" s="796"/>
      <c r="AB22" s="796"/>
      <c r="AC22" s="874" t="s">
        <v>1</v>
      </c>
      <c r="AD22" s="875"/>
      <c r="AE22" s="876" t="s">
        <v>142</v>
      </c>
      <c r="AF22" s="877"/>
      <c r="AG22" s="877"/>
      <c r="AH22" s="878"/>
      <c r="AI22" s="854" t="s">
        <v>143</v>
      </c>
      <c r="AJ22" s="855"/>
      <c r="AK22" s="855"/>
      <c r="AL22" s="855"/>
      <c r="AM22" s="854" t="s">
        <v>147</v>
      </c>
      <c r="AN22" s="855"/>
      <c r="AO22" s="855"/>
      <c r="AP22" s="855"/>
      <c r="AQ22" s="624" t="s">
        <v>118</v>
      </c>
      <c r="AR22" s="856"/>
      <c r="AS22" s="856"/>
      <c r="AT22" s="856"/>
      <c r="AU22" s="857" t="s">
        <v>92</v>
      </c>
      <c r="AV22" s="857"/>
      <c r="AW22" s="857"/>
      <c r="AX22" s="857"/>
      <c r="AY22" s="858"/>
    </row>
    <row r="23" spans="1:51" ht="25.5" customHeight="1">
      <c r="A23" s="562"/>
      <c r="B23" s="563"/>
      <c r="C23" s="563"/>
      <c r="D23" s="563"/>
      <c r="E23" s="563"/>
      <c r="F23" s="564"/>
      <c r="G23" s="859" t="s">
        <v>328</v>
      </c>
      <c r="H23" s="822"/>
      <c r="I23" s="822"/>
      <c r="J23" s="822"/>
      <c r="K23" s="822"/>
      <c r="L23" s="822"/>
      <c r="M23" s="822"/>
      <c r="N23" s="822"/>
      <c r="O23" s="822"/>
      <c r="P23" s="823" t="s">
        <v>180</v>
      </c>
      <c r="Q23" s="823"/>
      <c r="R23" s="823"/>
      <c r="S23" s="823"/>
      <c r="T23" s="823"/>
      <c r="U23" s="823"/>
      <c r="V23" s="823"/>
      <c r="W23" s="823"/>
      <c r="X23" s="823"/>
      <c r="Y23" s="785" t="s">
        <v>29</v>
      </c>
      <c r="Z23" s="785"/>
      <c r="AA23" s="785"/>
      <c r="AB23" s="785"/>
      <c r="AC23" s="807" t="s">
        <v>181</v>
      </c>
      <c r="AD23" s="808"/>
      <c r="AE23" s="848">
        <v>3506</v>
      </c>
      <c r="AF23" s="849"/>
      <c r="AG23" s="849"/>
      <c r="AH23" s="849"/>
      <c r="AI23" s="851">
        <v>2512</v>
      </c>
      <c r="AJ23" s="852"/>
      <c r="AK23" s="852"/>
      <c r="AL23" s="852"/>
      <c r="AM23" s="848">
        <v>1711</v>
      </c>
      <c r="AN23" s="849"/>
      <c r="AO23" s="849"/>
      <c r="AP23" s="849"/>
      <c r="AQ23" s="791"/>
      <c r="AR23" s="791"/>
      <c r="AS23" s="791"/>
      <c r="AT23" s="791"/>
      <c r="AU23" s="810"/>
      <c r="AV23" s="810"/>
      <c r="AW23" s="810"/>
      <c r="AX23" s="810"/>
      <c r="AY23" s="850"/>
    </row>
    <row r="24" spans="1:51" ht="25.5" customHeight="1">
      <c r="A24" s="562"/>
      <c r="B24" s="563"/>
      <c r="C24" s="563"/>
      <c r="D24" s="563"/>
      <c r="E24" s="563"/>
      <c r="F24" s="564"/>
      <c r="G24" s="859"/>
      <c r="H24" s="822"/>
      <c r="I24" s="822"/>
      <c r="J24" s="822"/>
      <c r="K24" s="822"/>
      <c r="L24" s="822"/>
      <c r="M24" s="822"/>
      <c r="N24" s="822"/>
      <c r="O24" s="822"/>
      <c r="P24" s="823"/>
      <c r="Q24" s="823"/>
      <c r="R24" s="823"/>
      <c r="S24" s="823"/>
      <c r="T24" s="823"/>
      <c r="U24" s="823"/>
      <c r="V24" s="823"/>
      <c r="W24" s="823"/>
      <c r="X24" s="823"/>
      <c r="Y24" s="785" t="s">
        <v>40</v>
      </c>
      <c r="Z24" s="785"/>
      <c r="AA24" s="785"/>
      <c r="AB24" s="785"/>
      <c r="AC24" s="807" t="s">
        <v>181</v>
      </c>
      <c r="AD24" s="808"/>
      <c r="AE24" s="848">
        <v>4324</v>
      </c>
      <c r="AF24" s="849"/>
      <c r="AG24" s="849"/>
      <c r="AH24" s="849"/>
      <c r="AI24" s="851">
        <v>3062</v>
      </c>
      <c r="AJ24" s="852"/>
      <c r="AK24" s="852"/>
      <c r="AL24" s="852"/>
      <c r="AM24" s="848">
        <v>2009</v>
      </c>
      <c r="AN24" s="849"/>
      <c r="AO24" s="849"/>
      <c r="AP24" s="849"/>
      <c r="AQ24" s="608"/>
      <c r="AR24" s="608"/>
      <c r="AS24" s="608"/>
      <c r="AT24" s="608"/>
      <c r="AU24" s="849">
        <v>30259</v>
      </c>
      <c r="AV24" s="849"/>
      <c r="AW24" s="849"/>
      <c r="AX24" s="849"/>
      <c r="AY24" s="853"/>
    </row>
    <row r="25" spans="1:51" ht="25.5" customHeight="1">
      <c r="A25" s="562"/>
      <c r="B25" s="563"/>
      <c r="C25" s="563"/>
      <c r="D25" s="563"/>
      <c r="E25" s="563"/>
      <c r="F25" s="564"/>
      <c r="G25" s="860"/>
      <c r="H25" s="861"/>
      <c r="I25" s="861"/>
      <c r="J25" s="861"/>
      <c r="K25" s="861"/>
      <c r="L25" s="861"/>
      <c r="M25" s="861"/>
      <c r="N25" s="861"/>
      <c r="O25" s="861"/>
      <c r="P25" s="823"/>
      <c r="Q25" s="823"/>
      <c r="R25" s="823"/>
      <c r="S25" s="823"/>
      <c r="T25" s="823"/>
      <c r="U25" s="823"/>
      <c r="V25" s="823"/>
      <c r="W25" s="823"/>
      <c r="X25" s="823"/>
      <c r="Y25" s="845" t="s">
        <v>30</v>
      </c>
      <c r="Z25" s="845"/>
      <c r="AA25" s="845"/>
      <c r="AB25" s="845"/>
      <c r="AC25" s="807" t="s">
        <v>51</v>
      </c>
      <c r="AD25" s="808"/>
      <c r="AE25" s="846">
        <f t="shared" ref="AE25" si="0">AE23/AE24</f>
        <v>0.81082331174838118</v>
      </c>
      <c r="AF25" s="847"/>
      <c r="AG25" s="847"/>
      <c r="AH25" s="847"/>
      <c r="AI25" s="846">
        <f t="shared" ref="AI25" si="1">AI23/AI24</f>
        <v>0.82037883736120187</v>
      </c>
      <c r="AJ25" s="847"/>
      <c r="AK25" s="847"/>
      <c r="AL25" s="847"/>
      <c r="AM25" s="846">
        <f>AM23/AM24</f>
        <v>0.85166749626679938</v>
      </c>
      <c r="AN25" s="847"/>
      <c r="AO25" s="847"/>
      <c r="AP25" s="847"/>
      <c r="AQ25" s="791"/>
      <c r="AR25" s="791"/>
      <c r="AS25" s="791"/>
      <c r="AT25" s="791"/>
      <c r="AU25" s="810"/>
      <c r="AV25" s="810"/>
      <c r="AW25" s="810"/>
      <c r="AX25" s="810"/>
      <c r="AY25" s="850"/>
    </row>
    <row r="26" spans="1:51" ht="50.1" customHeight="1">
      <c r="A26" s="825" t="s">
        <v>32</v>
      </c>
      <c r="B26" s="826"/>
      <c r="C26" s="826"/>
      <c r="D26" s="826"/>
      <c r="E26" s="826"/>
      <c r="F26" s="827"/>
      <c r="G26" s="828" t="s">
        <v>239</v>
      </c>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29"/>
      <c r="AO26" s="829"/>
      <c r="AP26" s="829"/>
      <c r="AQ26" s="830"/>
      <c r="AR26" s="830"/>
      <c r="AS26" s="830"/>
      <c r="AT26" s="830"/>
      <c r="AU26" s="829"/>
      <c r="AV26" s="829"/>
      <c r="AW26" s="829"/>
      <c r="AX26" s="829"/>
      <c r="AY26" s="831"/>
    </row>
    <row r="27" spans="1:51" ht="35.1" customHeight="1">
      <c r="A27" s="825" t="s">
        <v>110</v>
      </c>
      <c r="B27" s="826"/>
      <c r="C27" s="826"/>
      <c r="D27" s="826"/>
      <c r="E27" s="826"/>
      <c r="F27" s="827"/>
      <c r="G27" s="835" t="s">
        <v>113</v>
      </c>
      <c r="H27" s="835"/>
      <c r="I27" s="835"/>
      <c r="J27" s="835"/>
      <c r="K27" s="836"/>
      <c r="L27" s="837" t="s">
        <v>234</v>
      </c>
      <c r="M27" s="838"/>
      <c r="N27" s="838"/>
      <c r="O27" s="838"/>
      <c r="P27" s="838"/>
      <c r="Q27" s="839"/>
      <c r="R27" s="840" t="s">
        <v>108</v>
      </c>
      <c r="S27" s="835"/>
      <c r="T27" s="835"/>
      <c r="U27" s="835"/>
      <c r="V27" s="836"/>
      <c r="W27" s="841" t="s">
        <v>235</v>
      </c>
      <c r="X27" s="842"/>
      <c r="Y27" s="842"/>
      <c r="Z27" s="842"/>
      <c r="AA27" s="842"/>
      <c r="AB27" s="842"/>
      <c r="AC27" s="842"/>
      <c r="AD27" s="842"/>
      <c r="AE27" s="842"/>
      <c r="AF27" s="842"/>
      <c r="AG27" s="842"/>
      <c r="AH27" s="842"/>
      <c r="AI27" s="842"/>
      <c r="AJ27" s="842"/>
      <c r="AK27" s="843"/>
      <c r="AL27" s="840" t="s">
        <v>109</v>
      </c>
      <c r="AM27" s="835"/>
      <c r="AN27" s="835"/>
      <c r="AO27" s="835"/>
      <c r="AP27" s="835"/>
      <c r="AQ27" s="835"/>
      <c r="AR27" s="836"/>
      <c r="AS27" s="837">
        <v>8</v>
      </c>
      <c r="AT27" s="838"/>
      <c r="AU27" s="838"/>
      <c r="AV27" s="838"/>
      <c r="AW27" s="838"/>
      <c r="AX27" s="838"/>
      <c r="AY27" s="844"/>
    </row>
    <row r="28" spans="1:51" ht="35.1" customHeight="1">
      <c r="A28" s="562"/>
      <c r="B28" s="563"/>
      <c r="C28" s="563"/>
      <c r="D28" s="563"/>
      <c r="E28" s="563"/>
      <c r="F28" s="564"/>
      <c r="G28" s="665" t="s">
        <v>141</v>
      </c>
      <c r="H28" s="624"/>
      <c r="I28" s="624"/>
      <c r="J28" s="624"/>
      <c r="K28" s="624"/>
      <c r="L28" s="624"/>
      <c r="M28" s="624"/>
      <c r="N28" s="624"/>
      <c r="O28" s="624"/>
      <c r="P28" s="624" t="s">
        <v>31</v>
      </c>
      <c r="Q28" s="624"/>
      <c r="R28" s="624"/>
      <c r="S28" s="624"/>
      <c r="T28" s="624"/>
      <c r="U28" s="624"/>
      <c r="V28" s="624"/>
      <c r="W28" s="624"/>
      <c r="X28" s="624"/>
      <c r="Y28" s="796"/>
      <c r="Z28" s="796"/>
      <c r="AA28" s="796"/>
      <c r="AB28" s="796"/>
      <c r="AC28" s="813" t="s">
        <v>1</v>
      </c>
      <c r="AD28" s="815"/>
      <c r="AE28" s="813" t="s">
        <v>183</v>
      </c>
      <c r="AF28" s="814"/>
      <c r="AG28" s="814"/>
      <c r="AH28" s="815"/>
      <c r="AI28" s="813" t="s">
        <v>112</v>
      </c>
      <c r="AJ28" s="814"/>
      <c r="AK28" s="814"/>
      <c r="AL28" s="815"/>
      <c r="AM28" s="813" t="s">
        <v>112</v>
      </c>
      <c r="AN28" s="814"/>
      <c r="AO28" s="814"/>
      <c r="AP28" s="815"/>
      <c r="AQ28" s="816" t="s">
        <v>118</v>
      </c>
      <c r="AR28" s="817"/>
      <c r="AS28" s="817"/>
      <c r="AT28" s="818"/>
      <c r="AU28" s="819" t="s">
        <v>92</v>
      </c>
      <c r="AV28" s="819"/>
      <c r="AW28" s="819"/>
      <c r="AX28" s="819"/>
      <c r="AY28" s="820"/>
    </row>
    <row r="29" spans="1:51" ht="25.5" customHeight="1">
      <c r="A29" s="562"/>
      <c r="B29" s="563"/>
      <c r="C29" s="563"/>
      <c r="D29" s="563"/>
      <c r="E29" s="563"/>
      <c r="F29" s="564"/>
      <c r="G29" s="821"/>
      <c r="H29" s="822"/>
      <c r="I29" s="822"/>
      <c r="J29" s="822"/>
      <c r="K29" s="822"/>
      <c r="L29" s="822"/>
      <c r="M29" s="822"/>
      <c r="N29" s="822"/>
      <c r="O29" s="822"/>
      <c r="P29" s="823"/>
      <c r="Q29" s="823"/>
      <c r="R29" s="823"/>
      <c r="S29" s="823"/>
      <c r="T29" s="823"/>
      <c r="U29" s="823"/>
      <c r="V29" s="823"/>
      <c r="W29" s="823"/>
      <c r="X29" s="823"/>
      <c r="Y29" s="785" t="s">
        <v>29</v>
      </c>
      <c r="Z29" s="785"/>
      <c r="AA29" s="785"/>
      <c r="AB29" s="785"/>
      <c r="AC29" s="807"/>
      <c r="AD29" s="808"/>
      <c r="AE29" s="807"/>
      <c r="AF29" s="824"/>
      <c r="AG29" s="824"/>
      <c r="AH29" s="808"/>
      <c r="AI29" s="327"/>
      <c r="AJ29" s="325"/>
      <c r="AK29" s="325"/>
      <c r="AL29" s="326"/>
      <c r="AM29" s="327"/>
      <c r="AN29" s="325"/>
      <c r="AO29" s="325"/>
      <c r="AP29" s="326"/>
      <c r="AQ29" s="809"/>
      <c r="AR29" s="810"/>
      <c r="AS29" s="810"/>
      <c r="AT29" s="811"/>
      <c r="AU29" s="789"/>
      <c r="AV29" s="789"/>
      <c r="AW29" s="789"/>
      <c r="AX29" s="789"/>
      <c r="AY29" s="790"/>
    </row>
    <row r="30" spans="1:51" ht="25.5" customHeight="1">
      <c r="A30" s="562"/>
      <c r="B30" s="563"/>
      <c r="C30" s="563"/>
      <c r="D30" s="563"/>
      <c r="E30" s="563"/>
      <c r="F30" s="564"/>
      <c r="G30" s="821"/>
      <c r="H30" s="822"/>
      <c r="I30" s="822"/>
      <c r="J30" s="822"/>
      <c r="K30" s="822"/>
      <c r="L30" s="822"/>
      <c r="M30" s="822"/>
      <c r="N30" s="822"/>
      <c r="O30" s="822"/>
      <c r="P30" s="823"/>
      <c r="Q30" s="823"/>
      <c r="R30" s="823"/>
      <c r="S30" s="823"/>
      <c r="T30" s="823"/>
      <c r="U30" s="823"/>
      <c r="V30" s="823"/>
      <c r="W30" s="823"/>
      <c r="X30" s="823"/>
      <c r="Y30" s="785" t="s">
        <v>40</v>
      </c>
      <c r="Z30" s="785"/>
      <c r="AA30" s="785"/>
      <c r="AB30" s="785"/>
      <c r="AC30" s="807"/>
      <c r="AD30" s="808"/>
      <c r="AE30" s="807"/>
      <c r="AF30" s="824"/>
      <c r="AG30" s="824"/>
      <c r="AH30" s="808"/>
      <c r="AI30" s="327"/>
      <c r="AJ30" s="325"/>
      <c r="AK30" s="325"/>
      <c r="AL30" s="326"/>
      <c r="AM30" s="327"/>
      <c r="AN30" s="325"/>
      <c r="AO30" s="325"/>
      <c r="AP30" s="326"/>
      <c r="AQ30" s="327"/>
      <c r="AR30" s="325"/>
      <c r="AS30" s="325"/>
      <c r="AT30" s="326"/>
      <c r="AU30" s="788"/>
      <c r="AV30" s="788"/>
      <c r="AW30" s="788"/>
      <c r="AX30" s="788"/>
      <c r="AY30" s="812"/>
    </row>
    <row r="31" spans="1:51" ht="25.5" customHeight="1">
      <c r="A31" s="832"/>
      <c r="B31" s="833"/>
      <c r="C31" s="833"/>
      <c r="D31" s="833"/>
      <c r="E31" s="833"/>
      <c r="F31" s="834"/>
      <c r="G31" s="821"/>
      <c r="H31" s="822"/>
      <c r="I31" s="822"/>
      <c r="J31" s="822"/>
      <c r="K31" s="822"/>
      <c r="L31" s="822"/>
      <c r="M31" s="822"/>
      <c r="N31" s="822"/>
      <c r="O31" s="822"/>
      <c r="P31" s="823"/>
      <c r="Q31" s="823"/>
      <c r="R31" s="823"/>
      <c r="S31" s="823"/>
      <c r="T31" s="823"/>
      <c r="U31" s="823"/>
      <c r="V31" s="823"/>
      <c r="W31" s="823"/>
      <c r="X31" s="823"/>
      <c r="Y31" s="785" t="s">
        <v>30</v>
      </c>
      <c r="Z31" s="785"/>
      <c r="AA31" s="785"/>
      <c r="AB31" s="785"/>
      <c r="AC31" s="807"/>
      <c r="AD31" s="808"/>
      <c r="AE31" s="327"/>
      <c r="AF31" s="325"/>
      <c r="AG31" s="325"/>
      <c r="AH31" s="326"/>
      <c r="AI31" s="327"/>
      <c r="AJ31" s="325"/>
      <c r="AK31" s="325"/>
      <c r="AL31" s="326"/>
      <c r="AM31" s="327"/>
      <c r="AN31" s="325"/>
      <c r="AO31" s="325"/>
      <c r="AP31" s="326"/>
      <c r="AQ31" s="809"/>
      <c r="AR31" s="810"/>
      <c r="AS31" s="810"/>
      <c r="AT31" s="811"/>
      <c r="AU31" s="791"/>
      <c r="AV31" s="791"/>
      <c r="AW31" s="791"/>
      <c r="AX31" s="791"/>
      <c r="AY31" s="792"/>
    </row>
    <row r="32" spans="1:51" ht="39.950000000000003" customHeight="1">
      <c r="A32" s="562" t="s">
        <v>68</v>
      </c>
      <c r="B32" s="563"/>
      <c r="C32" s="563"/>
      <c r="D32" s="563"/>
      <c r="E32" s="563"/>
      <c r="F32" s="564"/>
      <c r="G32" s="663" t="s">
        <v>50</v>
      </c>
      <c r="H32" s="664"/>
      <c r="I32" s="664"/>
      <c r="J32" s="664"/>
      <c r="K32" s="664"/>
      <c r="L32" s="664"/>
      <c r="M32" s="664"/>
      <c r="N32" s="664"/>
      <c r="O32" s="664"/>
      <c r="P32" s="664"/>
      <c r="Q32" s="664"/>
      <c r="R32" s="664"/>
      <c r="S32" s="664"/>
      <c r="T32" s="664"/>
      <c r="U32" s="664"/>
      <c r="V32" s="664"/>
      <c r="W32" s="664"/>
      <c r="X32" s="665"/>
      <c r="Y32" s="796"/>
      <c r="Z32" s="796"/>
      <c r="AA32" s="796"/>
      <c r="AB32" s="796"/>
      <c r="AC32" s="797" t="s">
        <v>1</v>
      </c>
      <c r="AD32" s="797"/>
      <c r="AE32" s="797"/>
      <c r="AF32" s="797" t="s">
        <v>158</v>
      </c>
      <c r="AG32" s="797"/>
      <c r="AH32" s="797"/>
      <c r="AI32" s="797"/>
      <c r="AJ32" s="797"/>
      <c r="AK32" s="797" t="s">
        <v>159</v>
      </c>
      <c r="AL32" s="797"/>
      <c r="AM32" s="797"/>
      <c r="AN32" s="797"/>
      <c r="AO32" s="797"/>
      <c r="AP32" s="798" t="s">
        <v>160</v>
      </c>
      <c r="AQ32" s="797"/>
      <c r="AR32" s="797"/>
      <c r="AS32" s="797"/>
      <c r="AT32" s="797"/>
      <c r="AU32" s="799" t="s">
        <v>148</v>
      </c>
      <c r="AV32" s="799"/>
      <c r="AW32" s="799"/>
      <c r="AX32" s="799"/>
      <c r="AY32" s="800"/>
    </row>
    <row r="33" spans="1:51" ht="25.5" customHeight="1">
      <c r="A33" s="562"/>
      <c r="B33" s="563"/>
      <c r="C33" s="563"/>
      <c r="D33" s="563"/>
      <c r="E33" s="563"/>
      <c r="F33" s="564"/>
      <c r="G33" s="801" t="s">
        <v>236</v>
      </c>
      <c r="H33" s="802"/>
      <c r="I33" s="802"/>
      <c r="J33" s="802"/>
      <c r="K33" s="802"/>
      <c r="L33" s="802"/>
      <c r="M33" s="802"/>
      <c r="N33" s="802"/>
      <c r="O33" s="802"/>
      <c r="P33" s="802"/>
      <c r="Q33" s="802"/>
      <c r="R33" s="802"/>
      <c r="S33" s="802"/>
      <c r="T33" s="802"/>
      <c r="U33" s="802"/>
      <c r="V33" s="802"/>
      <c r="W33" s="802"/>
      <c r="X33" s="803"/>
      <c r="Y33" s="785" t="s">
        <v>52</v>
      </c>
      <c r="Z33" s="785"/>
      <c r="AA33" s="785"/>
      <c r="AB33" s="785"/>
      <c r="AC33" s="786" t="s">
        <v>182</v>
      </c>
      <c r="AD33" s="786"/>
      <c r="AE33" s="786"/>
      <c r="AF33" s="787">
        <v>121</v>
      </c>
      <c r="AG33" s="787"/>
      <c r="AH33" s="787"/>
      <c r="AI33" s="787"/>
      <c r="AJ33" s="787"/>
      <c r="AK33" s="787">
        <v>84</v>
      </c>
      <c r="AL33" s="787"/>
      <c r="AM33" s="787"/>
      <c r="AN33" s="787"/>
      <c r="AO33" s="787"/>
      <c r="AP33" s="788">
        <v>50</v>
      </c>
      <c r="AQ33" s="788"/>
      <c r="AR33" s="788"/>
      <c r="AS33" s="788"/>
      <c r="AT33" s="788"/>
      <c r="AU33" s="789"/>
      <c r="AV33" s="789"/>
      <c r="AW33" s="789"/>
      <c r="AX33" s="789"/>
      <c r="AY33" s="790"/>
    </row>
    <row r="34" spans="1:51" ht="25.5" customHeight="1" thickBot="1">
      <c r="A34" s="793"/>
      <c r="B34" s="794"/>
      <c r="C34" s="794"/>
      <c r="D34" s="794"/>
      <c r="E34" s="794"/>
      <c r="F34" s="795"/>
      <c r="G34" s="804"/>
      <c r="H34" s="805"/>
      <c r="I34" s="805"/>
      <c r="J34" s="805"/>
      <c r="K34" s="805"/>
      <c r="L34" s="805"/>
      <c r="M34" s="805"/>
      <c r="N34" s="805"/>
      <c r="O34" s="805"/>
      <c r="P34" s="805"/>
      <c r="Q34" s="805"/>
      <c r="R34" s="805"/>
      <c r="S34" s="805"/>
      <c r="T34" s="805"/>
      <c r="U34" s="805"/>
      <c r="V34" s="805"/>
      <c r="W34" s="805"/>
      <c r="X34" s="806"/>
      <c r="Y34" s="779" t="s">
        <v>69</v>
      </c>
      <c r="Z34" s="779"/>
      <c r="AA34" s="779"/>
      <c r="AB34" s="779"/>
      <c r="AC34" s="780" t="s">
        <v>182</v>
      </c>
      <c r="AD34" s="780"/>
      <c r="AE34" s="780"/>
      <c r="AF34" s="781">
        <v>128</v>
      </c>
      <c r="AG34" s="781"/>
      <c r="AH34" s="781"/>
      <c r="AI34" s="781"/>
      <c r="AJ34" s="781"/>
      <c r="AK34" s="781">
        <v>91</v>
      </c>
      <c r="AL34" s="781"/>
      <c r="AM34" s="781"/>
      <c r="AN34" s="781"/>
      <c r="AO34" s="781"/>
      <c r="AP34" s="782">
        <v>51</v>
      </c>
      <c r="AQ34" s="783"/>
      <c r="AR34" s="783"/>
      <c r="AS34" s="783"/>
      <c r="AT34" s="783"/>
      <c r="AU34" s="783">
        <v>24</v>
      </c>
      <c r="AV34" s="783"/>
      <c r="AW34" s="783"/>
      <c r="AX34" s="783"/>
      <c r="AY34" s="784"/>
    </row>
    <row r="35" spans="1:51" ht="24.95" customHeight="1" thickBot="1">
      <c r="A35" s="397" t="s">
        <v>46</v>
      </c>
      <c r="B35" s="398"/>
      <c r="C35" s="398"/>
      <c r="D35" s="398"/>
      <c r="E35" s="398"/>
      <c r="F35" s="399"/>
      <c r="G35" s="771"/>
      <c r="H35" s="771"/>
      <c r="I35" s="771"/>
      <c r="J35" s="771"/>
      <c r="K35" s="771"/>
      <c r="L35" s="771"/>
      <c r="M35" s="771"/>
      <c r="N35" s="771"/>
      <c r="O35" s="772" t="s">
        <v>144</v>
      </c>
      <c r="P35" s="773"/>
      <c r="Q35" s="773"/>
      <c r="R35" s="773"/>
      <c r="S35" s="773"/>
      <c r="T35" s="773"/>
      <c r="U35" s="773"/>
      <c r="V35" s="773"/>
      <c r="W35" s="774"/>
      <c r="X35" s="773" t="s">
        <v>145</v>
      </c>
      <c r="Y35" s="773"/>
      <c r="Z35" s="773"/>
      <c r="AA35" s="773"/>
      <c r="AB35" s="773"/>
      <c r="AC35" s="773"/>
      <c r="AD35" s="773"/>
      <c r="AE35" s="773"/>
      <c r="AF35" s="773"/>
      <c r="AG35" s="774"/>
      <c r="AH35" s="773" t="s">
        <v>149</v>
      </c>
      <c r="AI35" s="773"/>
      <c r="AJ35" s="773"/>
      <c r="AK35" s="773"/>
      <c r="AL35" s="773"/>
      <c r="AM35" s="773"/>
      <c r="AN35" s="773"/>
      <c r="AO35" s="773"/>
      <c r="AP35" s="774"/>
      <c r="AQ35" s="773" t="s">
        <v>150</v>
      </c>
      <c r="AR35" s="773"/>
      <c r="AS35" s="773"/>
      <c r="AT35" s="773"/>
      <c r="AU35" s="773"/>
      <c r="AV35" s="773"/>
      <c r="AW35" s="773"/>
      <c r="AX35" s="773"/>
      <c r="AY35" s="775"/>
    </row>
    <row r="36" spans="1:51" ht="24.95" customHeight="1" thickBot="1">
      <c r="A36" s="400"/>
      <c r="B36" s="401"/>
      <c r="C36" s="401"/>
      <c r="D36" s="401"/>
      <c r="E36" s="401"/>
      <c r="F36" s="402"/>
      <c r="G36" s="776" t="s">
        <v>93</v>
      </c>
      <c r="H36" s="776"/>
      <c r="I36" s="776"/>
      <c r="J36" s="776"/>
      <c r="K36" s="776"/>
      <c r="L36" s="776"/>
      <c r="M36" s="776"/>
      <c r="N36" s="777"/>
      <c r="O36" s="755">
        <v>9850</v>
      </c>
      <c r="P36" s="756"/>
      <c r="Q36" s="756"/>
      <c r="R36" s="756"/>
      <c r="S36" s="756"/>
      <c r="T36" s="756"/>
      <c r="U36" s="756"/>
      <c r="V36" s="756"/>
      <c r="W36" s="778"/>
      <c r="X36" s="755">
        <f>O50</f>
        <v>7040.35</v>
      </c>
      <c r="Y36" s="756"/>
      <c r="Z36" s="756"/>
      <c r="AA36" s="756"/>
      <c r="AB36" s="756"/>
      <c r="AC36" s="756"/>
      <c r="AD36" s="756"/>
      <c r="AE36" s="756"/>
      <c r="AF36" s="756"/>
      <c r="AG36" s="778"/>
      <c r="AH36" s="755">
        <f>X50</f>
        <v>9897.7930000000015</v>
      </c>
      <c r="AI36" s="756"/>
      <c r="AJ36" s="756"/>
      <c r="AK36" s="756"/>
      <c r="AL36" s="756"/>
      <c r="AM36" s="756"/>
      <c r="AN36" s="756"/>
      <c r="AO36" s="756"/>
      <c r="AP36" s="778"/>
      <c r="AQ36" s="755">
        <f>AH50</f>
        <v>7912.6430000000018</v>
      </c>
      <c r="AR36" s="756"/>
      <c r="AS36" s="756"/>
      <c r="AT36" s="756"/>
      <c r="AU36" s="756"/>
      <c r="AV36" s="756"/>
      <c r="AW36" s="756"/>
      <c r="AX36" s="756"/>
      <c r="AY36" s="757"/>
    </row>
    <row r="37" spans="1:51" ht="24.95" customHeight="1">
      <c r="A37" s="400"/>
      <c r="B37" s="401"/>
      <c r="C37" s="401"/>
      <c r="D37" s="401"/>
      <c r="E37" s="401"/>
      <c r="F37" s="402"/>
      <c r="G37" s="758" t="s">
        <v>13</v>
      </c>
      <c r="H37" s="759"/>
      <c r="I37" s="762" t="s">
        <v>76</v>
      </c>
      <c r="J37" s="763"/>
      <c r="K37" s="763"/>
      <c r="L37" s="763"/>
      <c r="M37" s="763"/>
      <c r="N37" s="764"/>
      <c r="O37" s="765"/>
      <c r="P37" s="766"/>
      <c r="Q37" s="766"/>
      <c r="R37" s="766"/>
      <c r="S37" s="766"/>
      <c r="T37" s="766"/>
      <c r="U37" s="766"/>
      <c r="V37" s="766"/>
      <c r="W37" s="767"/>
      <c r="X37" s="765">
        <v>5000</v>
      </c>
      <c r="Y37" s="766"/>
      <c r="Z37" s="766"/>
      <c r="AA37" s="766"/>
      <c r="AB37" s="766"/>
      <c r="AC37" s="766"/>
      <c r="AD37" s="766"/>
      <c r="AE37" s="766"/>
      <c r="AF37" s="766"/>
      <c r="AG37" s="767"/>
      <c r="AH37" s="765"/>
      <c r="AI37" s="766"/>
      <c r="AJ37" s="766"/>
      <c r="AK37" s="766"/>
      <c r="AL37" s="766"/>
      <c r="AM37" s="766"/>
      <c r="AN37" s="766"/>
      <c r="AO37" s="766"/>
      <c r="AP37" s="767"/>
      <c r="AQ37" s="765"/>
      <c r="AR37" s="766"/>
      <c r="AS37" s="766"/>
      <c r="AT37" s="766"/>
      <c r="AU37" s="766"/>
      <c r="AV37" s="766"/>
      <c r="AW37" s="766"/>
      <c r="AX37" s="766"/>
      <c r="AY37" s="768"/>
    </row>
    <row r="38" spans="1:51" ht="24.95" customHeight="1">
      <c r="A38" s="400"/>
      <c r="B38" s="401"/>
      <c r="C38" s="401"/>
      <c r="D38" s="401"/>
      <c r="E38" s="401"/>
      <c r="F38" s="402"/>
      <c r="G38" s="758"/>
      <c r="H38" s="759"/>
      <c r="I38" s="769" t="s">
        <v>100</v>
      </c>
      <c r="J38" s="770"/>
      <c r="K38" s="770"/>
      <c r="L38" s="770"/>
      <c r="M38" s="770"/>
      <c r="N38" s="770"/>
      <c r="O38" s="640"/>
      <c r="P38" s="640"/>
      <c r="Q38" s="640"/>
      <c r="R38" s="640"/>
      <c r="S38" s="640"/>
      <c r="T38" s="640"/>
      <c r="U38" s="640"/>
      <c r="V38" s="640"/>
      <c r="W38" s="641"/>
      <c r="X38" s="640"/>
      <c r="Y38" s="640"/>
      <c r="Z38" s="640"/>
      <c r="AA38" s="640"/>
      <c r="AB38" s="640"/>
      <c r="AC38" s="640"/>
      <c r="AD38" s="640"/>
      <c r="AE38" s="640"/>
      <c r="AF38" s="640"/>
      <c r="AG38" s="641"/>
      <c r="AH38" s="640"/>
      <c r="AI38" s="640"/>
      <c r="AJ38" s="640"/>
      <c r="AK38" s="640"/>
      <c r="AL38" s="640"/>
      <c r="AM38" s="640"/>
      <c r="AN38" s="640"/>
      <c r="AO38" s="640"/>
      <c r="AP38" s="641"/>
      <c r="AQ38" s="640"/>
      <c r="AR38" s="640"/>
      <c r="AS38" s="640"/>
      <c r="AT38" s="640"/>
      <c r="AU38" s="640"/>
      <c r="AV38" s="640"/>
      <c r="AW38" s="640"/>
      <c r="AX38" s="640"/>
      <c r="AY38" s="642"/>
    </row>
    <row r="39" spans="1:51" ht="24.95" customHeight="1">
      <c r="A39" s="400"/>
      <c r="B39" s="401"/>
      <c r="C39" s="401"/>
      <c r="D39" s="401"/>
      <c r="E39" s="401"/>
      <c r="F39" s="402"/>
      <c r="G39" s="758"/>
      <c r="H39" s="759"/>
      <c r="I39" s="730" t="s">
        <v>99</v>
      </c>
      <c r="J39" s="731"/>
      <c r="K39" s="731"/>
      <c r="L39" s="731"/>
      <c r="M39" s="731"/>
      <c r="N39" s="732"/>
      <c r="O39" s="733">
        <v>0</v>
      </c>
      <c r="P39" s="734"/>
      <c r="Q39" s="734"/>
      <c r="R39" s="734"/>
      <c r="S39" s="734"/>
      <c r="T39" s="734"/>
      <c r="U39" s="734"/>
      <c r="V39" s="734"/>
      <c r="W39" s="735"/>
      <c r="X39" s="733">
        <v>0</v>
      </c>
      <c r="Y39" s="734"/>
      <c r="Z39" s="734"/>
      <c r="AA39" s="734"/>
      <c r="AB39" s="734"/>
      <c r="AC39" s="734"/>
      <c r="AD39" s="734"/>
      <c r="AE39" s="734"/>
      <c r="AF39" s="734"/>
      <c r="AG39" s="735"/>
      <c r="AH39" s="733">
        <v>0</v>
      </c>
      <c r="AI39" s="734"/>
      <c r="AJ39" s="734"/>
      <c r="AK39" s="734"/>
      <c r="AL39" s="734"/>
      <c r="AM39" s="734"/>
      <c r="AN39" s="734"/>
      <c r="AO39" s="734"/>
      <c r="AP39" s="735"/>
      <c r="AQ39" s="733">
        <v>0</v>
      </c>
      <c r="AR39" s="734"/>
      <c r="AS39" s="734"/>
      <c r="AT39" s="734"/>
      <c r="AU39" s="734"/>
      <c r="AV39" s="734"/>
      <c r="AW39" s="734"/>
      <c r="AX39" s="734"/>
      <c r="AY39" s="736"/>
    </row>
    <row r="40" spans="1:51" ht="24.95" customHeight="1">
      <c r="A40" s="400"/>
      <c r="B40" s="401"/>
      <c r="C40" s="401"/>
      <c r="D40" s="401"/>
      <c r="E40" s="401"/>
      <c r="F40" s="402"/>
      <c r="G40" s="758"/>
      <c r="H40" s="759"/>
      <c r="I40" s="769" t="s">
        <v>101</v>
      </c>
      <c r="J40" s="770"/>
      <c r="K40" s="770"/>
      <c r="L40" s="770"/>
      <c r="M40" s="770"/>
      <c r="N40" s="770"/>
      <c r="O40" s="640"/>
      <c r="P40" s="640"/>
      <c r="Q40" s="640"/>
      <c r="R40" s="640"/>
      <c r="S40" s="640"/>
      <c r="T40" s="640"/>
      <c r="U40" s="640"/>
      <c r="V40" s="640"/>
      <c r="W40" s="641"/>
      <c r="X40" s="640"/>
      <c r="Y40" s="640"/>
      <c r="Z40" s="640"/>
      <c r="AA40" s="640"/>
      <c r="AB40" s="640"/>
      <c r="AC40" s="640"/>
      <c r="AD40" s="640"/>
      <c r="AE40" s="640"/>
      <c r="AF40" s="640"/>
      <c r="AG40" s="641"/>
      <c r="AH40" s="640"/>
      <c r="AI40" s="640"/>
      <c r="AJ40" s="640"/>
      <c r="AK40" s="640"/>
      <c r="AL40" s="640"/>
      <c r="AM40" s="640"/>
      <c r="AN40" s="640"/>
      <c r="AO40" s="640"/>
      <c r="AP40" s="641"/>
      <c r="AQ40" s="640"/>
      <c r="AR40" s="640"/>
      <c r="AS40" s="640"/>
      <c r="AT40" s="640"/>
      <c r="AU40" s="640"/>
      <c r="AV40" s="640"/>
      <c r="AW40" s="640"/>
      <c r="AX40" s="640"/>
      <c r="AY40" s="642"/>
    </row>
    <row r="41" spans="1:51" ht="24.95" customHeight="1">
      <c r="A41" s="400"/>
      <c r="B41" s="401"/>
      <c r="C41" s="401"/>
      <c r="D41" s="401"/>
      <c r="E41" s="401"/>
      <c r="F41" s="402"/>
      <c r="G41" s="758"/>
      <c r="H41" s="759"/>
      <c r="I41" s="730" t="s">
        <v>99</v>
      </c>
      <c r="J41" s="731"/>
      <c r="K41" s="731"/>
      <c r="L41" s="731"/>
      <c r="M41" s="731"/>
      <c r="N41" s="732"/>
      <c r="O41" s="733">
        <v>0</v>
      </c>
      <c r="P41" s="734"/>
      <c r="Q41" s="734"/>
      <c r="R41" s="734"/>
      <c r="S41" s="734"/>
      <c r="T41" s="734"/>
      <c r="U41" s="734"/>
      <c r="V41" s="734"/>
      <c r="W41" s="735"/>
      <c r="X41" s="733">
        <v>0</v>
      </c>
      <c r="Y41" s="734"/>
      <c r="Z41" s="734"/>
      <c r="AA41" s="734"/>
      <c r="AB41" s="734"/>
      <c r="AC41" s="734"/>
      <c r="AD41" s="734"/>
      <c r="AE41" s="734"/>
      <c r="AF41" s="734"/>
      <c r="AG41" s="735"/>
      <c r="AH41" s="733">
        <v>0</v>
      </c>
      <c r="AI41" s="734"/>
      <c r="AJ41" s="734"/>
      <c r="AK41" s="734"/>
      <c r="AL41" s="734"/>
      <c r="AM41" s="734"/>
      <c r="AN41" s="734"/>
      <c r="AO41" s="734"/>
      <c r="AP41" s="735"/>
      <c r="AQ41" s="733">
        <v>0</v>
      </c>
      <c r="AR41" s="734"/>
      <c r="AS41" s="734"/>
      <c r="AT41" s="734"/>
      <c r="AU41" s="734"/>
      <c r="AV41" s="734"/>
      <c r="AW41" s="734"/>
      <c r="AX41" s="734"/>
      <c r="AY41" s="736"/>
    </row>
    <row r="42" spans="1:51" ht="24.95" customHeight="1">
      <c r="A42" s="400"/>
      <c r="B42" s="401"/>
      <c r="C42" s="401"/>
      <c r="D42" s="401"/>
      <c r="E42" s="401"/>
      <c r="F42" s="402"/>
      <c r="G42" s="758"/>
      <c r="H42" s="759"/>
      <c r="I42" s="607" t="s">
        <v>23</v>
      </c>
      <c r="J42" s="607"/>
      <c r="K42" s="607"/>
      <c r="L42" s="607"/>
      <c r="M42" s="607"/>
      <c r="N42" s="607"/>
      <c r="O42" s="380"/>
      <c r="P42" s="380"/>
      <c r="Q42" s="380"/>
      <c r="R42" s="380"/>
      <c r="S42" s="380"/>
      <c r="T42" s="380"/>
      <c r="U42" s="380"/>
      <c r="V42" s="380"/>
      <c r="W42" s="381"/>
      <c r="X42" s="380"/>
      <c r="Y42" s="380"/>
      <c r="Z42" s="380"/>
      <c r="AA42" s="380"/>
      <c r="AB42" s="380"/>
      <c r="AC42" s="380"/>
      <c r="AD42" s="380"/>
      <c r="AE42" s="380"/>
      <c r="AF42" s="380"/>
      <c r="AG42" s="381"/>
      <c r="AH42" s="380"/>
      <c r="AI42" s="380"/>
      <c r="AJ42" s="380"/>
      <c r="AK42" s="380"/>
      <c r="AL42" s="380"/>
      <c r="AM42" s="380"/>
      <c r="AN42" s="380"/>
      <c r="AO42" s="380"/>
      <c r="AP42" s="381"/>
      <c r="AQ42" s="380"/>
      <c r="AR42" s="380"/>
      <c r="AS42" s="380"/>
      <c r="AT42" s="380"/>
      <c r="AU42" s="380"/>
      <c r="AV42" s="380"/>
      <c r="AW42" s="380"/>
      <c r="AX42" s="380"/>
      <c r="AY42" s="749"/>
    </row>
    <row r="43" spans="1:51" ht="24.95" customHeight="1" thickBot="1">
      <c r="A43" s="400"/>
      <c r="B43" s="401"/>
      <c r="C43" s="401"/>
      <c r="D43" s="401"/>
      <c r="E43" s="401"/>
      <c r="F43" s="402"/>
      <c r="G43" s="760"/>
      <c r="H43" s="761"/>
      <c r="I43" s="750" t="s">
        <v>20</v>
      </c>
      <c r="J43" s="751"/>
      <c r="K43" s="751"/>
      <c r="L43" s="751"/>
      <c r="M43" s="751"/>
      <c r="N43" s="752"/>
      <c r="O43" s="389">
        <f>SUM(O37,O38,O40,O42)</f>
        <v>0</v>
      </c>
      <c r="P43" s="389"/>
      <c r="Q43" s="389"/>
      <c r="R43" s="389"/>
      <c r="S43" s="389"/>
      <c r="T43" s="389"/>
      <c r="U43" s="389"/>
      <c r="V43" s="389"/>
      <c r="W43" s="753"/>
      <c r="X43" s="389">
        <f>SUM(X37,X38,X40,X42)</f>
        <v>5000</v>
      </c>
      <c r="Y43" s="389"/>
      <c r="Z43" s="389"/>
      <c r="AA43" s="389"/>
      <c r="AB43" s="389"/>
      <c r="AC43" s="389"/>
      <c r="AD43" s="389"/>
      <c r="AE43" s="389"/>
      <c r="AF43" s="389"/>
      <c r="AG43" s="753"/>
      <c r="AH43" s="389">
        <f>SUM(AH37,AH38,AH40,AH42)</f>
        <v>0</v>
      </c>
      <c r="AI43" s="389"/>
      <c r="AJ43" s="389"/>
      <c r="AK43" s="389"/>
      <c r="AL43" s="389"/>
      <c r="AM43" s="389"/>
      <c r="AN43" s="389"/>
      <c r="AO43" s="389"/>
      <c r="AP43" s="753"/>
      <c r="AQ43" s="754">
        <f>SUM(AQ37,AQ38,AQ40,AQ42)</f>
        <v>0</v>
      </c>
      <c r="AR43" s="633"/>
      <c r="AS43" s="633"/>
      <c r="AT43" s="633"/>
      <c r="AU43" s="633"/>
      <c r="AV43" s="633"/>
      <c r="AW43" s="633"/>
      <c r="AX43" s="633"/>
      <c r="AY43" s="635"/>
    </row>
    <row r="44" spans="1:51" ht="24.95" customHeight="1">
      <c r="A44" s="400"/>
      <c r="B44" s="401"/>
      <c r="C44" s="401"/>
      <c r="D44" s="401"/>
      <c r="E44" s="401"/>
      <c r="F44" s="402"/>
      <c r="G44" s="740" t="s">
        <v>47</v>
      </c>
      <c r="H44" s="741"/>
      <c r="I44" s="745" t="s">
        <v>98</v>
      </c>
      <c r="J44" s="661"/>
      <c r="K44" s="661"/>
      <c r="L44" s="661"/>
      <c r="M44" s="661"/>
      <c r="N44" s="662"/>
      <c r="O44" s="717">
        <v>2214.4810000000002</v>
      </c>
      <c r="P44" s="717"/>
      <c r="Q44" s="717"/>
      <c r="R44" s="717"/>
      <c r="S44" s="717"/>
      <c r="T44" s="717"/>
      <c r="U44" s="717"/>
      <c r="V44" s="717"/>
      <c r="W44" s="718"/>
      <c r="X44" s="717">
        <v>1593.578</v>
      </c>
      <c r="Y44" s="717"/>
      <c r="Z44" s="717"/>
      <c r="AA44" s="717"/>
      <c r="AB44" s="717"/>
      <c r="AC44" s="717"/>
      <c r="AD44" s="717"/>
      <c r="AE44" s="717"/>
      <c r="AF44" s="717"/>
      <c r="AG44" s="718"/>
      <c r="AH44" s="717">
        <v>1494.797</v>
      </c>
      <c r="AI44" s="717"/>
      <c r="AJ44" s="717"/>
      <c r="AK44" s="717"/>
      <c r="AL44" s="717"/>
      <c r="AM44" s="717"/>
      <c r="AN44" s="717"/>
      <c r="AO44" s="717"/>
      <c r="AP44" s="718"/>
      <c r="AQ44" s="746">
        <v>1158.489</v>
      </c>
      <c r="AR44" s="717"/>
      <c r="AS44" s="717"/>
      <c r="AT44" s="717"/>
      <c r="AU44" s="717"/>
      <c r="AV44" s="717"/>
      <c r="AW44" s="717"/>
      <c r="AX44" s="717"/>
      <c r="AY44" s="747"/>
    </row>
    <row r="45" spans="1:51" ht="24.95" customHeight="1">
      <c r="A45" s="400"/>
      <c r="B45" s="401"/>
      <c r="C45" s="401"/>
      <c r="D45" s="401"/>
      <c r="E45" s="401"/>
      <c r="F45" s="402"/>
      <c r="G45" s="742"/>
      <c r="H45" s="742"/>
      <c r="I45" s="748" t="s">
        <v>14</v>
      </c>
      <c r="J45" s="748"/>
      <c r="K45" s="748"/>
      <c r="L45" s="748"/>
      <c r="M45" s="748"/>
      <c r="N45" s="748"/>
      <c r="O45" s="737">
        <v>595.16899999999998</v>
      </c>
      <c r="P45" s="737"/>
      <c r="Q45" s="737"/>
      <c r="R45" s="737"/>
      <c r="S45" s="737"/>
      <c r="T45" s="737"/>
      <c r="U45" s="737"/>
      <c r="V45" s="737"/>
      <c r="W45" s="737"/>
      <c r="X45" s="737">
        <v>547.97900000000004</v>
      </c>
      <c r="Y45" s="737"/>
      <c r="Z45" s="737"/>
      <c r="AA45" s="737"/>
      <c r="AB45" s="737"/>
      <c r="AC45" s="737"/>
      <c r="AD45" s="737"/>
      <c r="AE45" s="737"/>
      <c r="AF45" s="737"/>
      <c r="AG45" s="737"/>
      <c r="AH45" s="737">
        <v>490.35300000000001</v>
      </c>
      <c r="AI45" s="737"/>
      <c r="AJ45" s="737"/>
      <c r="AK45" s="737"/>
      <c r="AL45" s="737"/>
      <c r="AM45" s="737"/>
      <c r="AN45" s="737"/>
      <c r="AO45" s="737"/>
      <c r="AP45" s="737"/>
      <c r="AQ45" s="737">
        <v>490.35300000000001</v>
      </c>
      <c r="AR45" s="737"/>
      <c r="AS45" s="737"/>
      <c r="AT45" s="737"/>
      <c r="AU45" s="737"/>
      <c r="AV45" s="737"/>
      <c r="AW45" s="737"/>
      <c r="AX45" s="737"/>
      <c r="AY45" s="738"/>
    </row>
    <row r="46" spans="1:51" ht="24.95" customHeight="1">
      <c r="A46" s="400"/>
      <c r="B46" s="401"/>
      <c r="C46" s="401"/>
      <c r="D46" s="401"/>
      <c r="E46" s="401"/>
      <c r="F46" s="402"/>
      <c r="G46" s="742"/>
      <c r="H46" s="742"/>
      <c r="I46" s="739" t="s">
        <v>127</v>
      </c>
      <c r="J46" s="739"/>
      <c r="K46" s="739"/>
      <c r="L46" s="739"/>
      <c r="M46" s="739"/>
      <c r="N46" s="739"/>
      <c r="O46" s="685">
        <v>574.13800000000003</v>
      </c>
      <c r="P46" s="685"/>
      <c r="Q46" s="685"/>
      <c r="R46" s="685"/>
      <c r="S46" s="685"/>
      <c r="T46" s="685"/>
      <c r="U46" s="685"/>
      <c r="V46" s="685"/>
      <c r="W46" s="685"/>
      <c r="X46" s="685">
        <f>522.346+2.405+1.937</f>
        <v>526.68799999999999</v>
      </c>
      <c r="Y46" s="685"/>
      <c r="Z46" s="685"/>
      <c r="AA46" s="685"/>
      <c r="AB46" s="685"/>
      <c r="AC46" s="685"/>
      <c r="AD46" s="685"/>
      <c r="AE46" s="685"/>
      <c r="AF46" s="685"/>
      <c r="AG46" s="685"/>
      <c r="AH46" s="685">
        <v>467.608</v>
      </c>
      <c r="AI46" s="685"/>
      <c r="AJ46" s="685"/>
      <c r="AK46" s="685"/>
      <c r="AL46" s="685"/>
      <c r="AM46" s="685"/>
      <c r="AN46" s="685"/>
      <c r="AO46" s="685"/>
      <c r="AP46" s="685"/>
      <c r="AQ46" s="685">
        <v>467.608</v>
      </c>
      <c r="AR46" s="685"/>
      <c r="AS46" s="685"/>
      <c r="AT46" s="685"/>
      <c r="AU46" s="685"/>
      <c r="AV46" s="685"/>
      <c r="AW46" s="685"/>
      <c r="AX46" s="685"/>
      <c r="AY46" s="686"/>
    </row>
    <row r="47" spans="1:51" ht="24.95" customHeight="1">
      <c r="A47" s="400"/>
      <c r="B47" s="401"/>
      <c r="C47" s="401"/>
      <c r="D47" s="401"/>
      <c r="E47" s="401"/>
      <c r="F47" s="402"/>
      <c r="G47" s="742"/>
      <c r="H47" s="742"/>
      <c r="I47" s="720" t="s">
        <v>128</v>
      </c>
      <c r="J47" s="720"/>
      <c r="K47" s="720"/>
      <c r="L47" s="720"/>
      <c r="M47" s="720"/>
      <c r="N47" s="720"/>
      <c r="O47" s="721">
        <v>21.030999999999999</v>
      </c>
      <c r="P47" s="721"/>
      <c r="Q47" s="721"/>
      <c r="R47" s="721"/>
      <c r="S47" s="721"/>
      <c r="T47" s="721"/>
      <c r="U47" s="721"/>
      <c r="V47" s="721"/>
      <c r="W47" s="721"/>
      <c r="X47" s="721">
        <v>21.291</v>
      </c>
      <c r="Y47" s="721"/>
      <c r="Z47" s="721"/>
      <c r="AA47" s="721"/>
      <c r="AB47" s="721"/>
      <c r="AC47" s="721"/>
      <c r="AD47" s="721"/>
      <c r="AE47" s="721"/>
      <c r="AF47" s="721"/>
      <c r="AG47" s="721"/>
      <c r="AH47" s="721">
        <v>22.745000000000001</v>
      </c>
      <c r="AI47" s="721"/>
      <c r="AJ47" s="721"/>
      <c r="AK47" s="721"/>
      <c r="AL47" s="721"/>
      <c r="AM47" s="721"/>
      <c r="AN47" s="721"/>
      <c r="AO47" s="721"/>
      <c r="AP47" s="721"/>
      <c r="AQ47" s="721">
        <v>22.745000000000001</v>
      </c>
      <c r="AR47" s="721"/>
      <c r="AS47" s="721"/>
      <c r="AT47" s="721"/>
      <c r="AU47" s="721"/>
      <c r="AV47" s="721"/>
      <c r="AW47" s="721"/>
      <c r="AX47" s="721"/>
      <c r="AY47" s="722"/>
    </row>
    <row r="48" spans="1:51" ht="24.95" customHeight="1" thickBot="1">
      <c r="A48" s="400"/>
      <c r="B48" s="401"/>
      <c r="C48" s="401"/>
      <c r="D48" s="401"/>
      <c r="E48" s="401"/>
      <c r="F48" s="402"/>
      <c r="G48" s="743"/>
      <c r="H48" s="744"/>
      <c r="I48" s="723" t="s">
        <v>41</v>
      </c>
      <c r="J48" s="724"/>
      <c r="K48" s="724"/>
      <c r="L48" s="724"/>
      <c r="M48" s="724"/>
      <c r="N48" s="725"/>
      <c r="O48" s="726">
        <f>SUM(O44:W45)</f>
        <v>2809.65</v>
      </c>
      <c r="P48" s="726"/>
      <c r="Q48" s="726"/>
      <c r="R48" s="726"/>
      <c r="S48" s="726"/>
      <c r="T48" s="726"/>
      <c r="U48" s="726"/>
      <c r="V48" s="726"/>
      <c r="W48" s="727"/>
      <c r="X48" s="726">
        <f>SUM(X44:AG45)</f>
        <v>2141.5569999999998</v>
      </c>
      <c r="Y48" s="726"/>
      <c r="Z48" s="726"/>
      <c r="AA48" s="726"/>
      <c r="AB48" s="726"/>
      <c r="AC48" s="726"/>
      <c r="AD48" s="726"/>
      <c r="AE48" s="726"/>
      <c r="AF48" s="726"/>
      <c r="AG48" s="727"/>
      <c r="AH48" s="726">
        <f>SUM(AH44:AP45)</f>
        <v>1985.15</v>
      </c>
      <c r="AI48" s="726"/>
      <c r="AJ48" s="726"/>
      <c r="AK48" s="726"/>
      <c r="AL48" s="726"/>
      <c r="AM48" s="726"/>
      <c r="AN48" s="726"/>
      <c r="AO48" s="726"/>
      <c r="AP48" s="727"/>
      <c r="AQ48" s="728">
        <f>SUM(AQ44:AY45)</f>
        <v>1648.8420000000001</v>
      </c>
      <c r="AR48" s="726"/>
      <c r="AS48" s="726"/>
      <c r="AT48" s="726"/>
      <c r="AU48" s="726"/>
      <c r="AV48" s="726"/>
      <c r="AW48" s="726"/>
      <c r="AX48" s="726"/>
      <c r="AY48" s="729"/>
    </row>
    <row r="49" spans="1:51" ht="24.95" customHeight="1" thickBot="1">
      <c r="A49" s="400"/>
      <c r="B49" s="401"/>
      <c r="C49" s="401"/>
      <c r="D49" s="401"/>
      <c r="E49" s="401"/>
      <c r="F49" s="402"/>
      <c r="G49" s="712" t="s">
        <v>42</v>
      </c>
      <c r="H49" s="712"/>
      <c r="I49" s="712"/>
      <c r="J49" s="712"/>
      <c r="K49" s="712"/>
      <c r="L49" s="712"/>
      <c r="M49" s="712"/>
      <c r="N49" s="713"/>
      <c r="O49" s="714"/>
      <c r="P49" s="714"/>
      <c r="Q49" s="714"/>
      <c r="R49" s="714"/>
      <c r="S49" s="714"/>
      <c r="T49" s="714"/>
      <c r="U49" s="714"/>
      <c r="V49" s="714"/>
      <c r="W49" s="463"/>
      <c r="X49" s="714"/>
      <c r="Y49" s="714"/>
      <c r="Z49" s="714"/>
      <c r="AA49" s="714"/>
      <c r="AB49" s="714"/>
      <c r="AC49" s="714"/>
      <c r="AD49" s="714"/>
      <c r="AE49" s="714"/>
      <c r="AF49" s="714"/>
      <c r="AG49" s="463"/>
      <c r="AH49" s="714"/>
      <c r="AI49" s="714"/>
      <c r="AJ49" s="714"/>
      <c r="AK49" s="714"/>
      <c r="AL49" s="714"/>
      <c r="AM49" s="714"/>
      <c r="AN49" s="714"/>
      <c r="AO49" s="714"/>
      <c r="AP49" s="463"/>
      <c r="AQ49" s="461"/>
      <c r="AR49" s="714"/>
      <c r="AS49" s="714"/>
      <c r="AT49" s="714"/>
      <c r="AU49" s="714"/>
      <c r="AV49" s="714"/>
      <c r="AW49" s="714"/>
      <c r="AX49" s="714"/>
      <c r="AY49" s="715"/>
    </row>
    <row r="50" spans="1:51" ht="24.95" customHeight="1">
      <c r="A50" s="400"/>
      <c r="B50" s="401"/>
      <c r="C50" s="401"/>
      <c r="D50" s="401"/>
      <c r="E50" s="401"/>
      <c r="F50" s="402"/>
      <c r="G50" s="716" t="s">
        <v>161</v>
      </c>
      <c r="H50" s="692"/>
      <c r="I50" s="692"/>
      <c r="J50" s="692"/>
      <c r="K50" s="692"/>
      <c r="L50" s="692"/>
      <c r="M50" s="692"/>
      <c r="N50" s="692"/>
      <c r="O50" s="717">
        <f>O36+O43-O48-O49</f>
        <v>7040.35</v>
      </c>
      <c r="P50" s="717"/>
      <c r="Q50" s="717"/>
      <c r="R50" s="717"/>
      <c r="S50" s="717"/>
      <c r="T50" s="717"/>
      <c r="U50" s="717"/>
      <c r="V50" s="717"/>
      <c r="W50" s="718"/>
      <c r="X50" s="717">
        <f>X36+X43-X48-X49-1</f>
        <v>9897.7930000000015</v>
      </c>
      <c r="Y50" s="717"/>
      <c r="Z50" s="717"/>
      <c r="AA50" s="717"/>
      <c r="AB50" s="717"/>
      <c r="AC50" s="717"/>
      <c r="AD50" s="717"/>
      <c r="AE50" s="717"/>
      <c r="AF50" s="717"/>
      <c r="AG50" s="718"/>
      <c r="AH50" s="717">
        <f>AH36+AH43-AH48-AH49</f>
        <v>7912.6430000000018</v>
      </c>
      <c r="AI50" s="717"/>
      <c r="AJ50" s="717"/>
      <c r="AK50" s="717"/>
      <c r="AL50" s="717"/>
      <c r="AM50" s="717"/>
      <c r="AN50" s="717"/>
      <c r="AO50" s="717"/>
      <c r="AP50" s="718"/>
      <c r="AQ50" s="719">
        <f>AQ36+AQ43-AQ48-AQ49</f>
        <v>6263.8010000000013</v>
      </c>
      <c r="AR50" s="657"/>
      <c r="AS50" s="657"/>
      <c r="AT50" s="657"/>
      <c r="AU50" s="657"/>
      <c r="AV50" s="657"/>
      <c r="AW50" s="657"/>
      <c r="AX50" s="657"/>
      <c r="AY50" s="658"/>
    </row>
    <row r="51" spans="1:51" ht="24.95" customHeight="1" thickBot="1">
      <c r="A51" s="400"/>
      <c r="B51" s="401"/>
      <c r="C51" s="401"/>
      <c r="D51" s="401"/>
      <c r="E51" s="401"/>
      <c r="F51" s="402"/>
      <c r="G51" s="441"/>
      <c r="H51" s="706"/>
      <c r="I51" s="707" t="s">
        <v>27</v>
      </c>
      <c r="J51" s="707"/>
      <c r="K51" s="707"/>
      <c r="L51" s="707"/>
      <c r="M51" s="707"/>
      <c r="N51" s="707"/>
      <c r="O51" s="708">
        <f>O50</f>
        <v>7040.35</v>
      </c>
      <c r="P51" s="709"/>
      <c r="Q51" s="709"/>
      <c r="R51" s="709"/>
      <c r="S51" s="709"/>
      <c r="T51" s="709"/>
      <c r="U51" s="709"/>
      <c r="V51" s="709"/>
      <c r="W51" s="710"/>
      <c r="X51" s="708">
        <f>X50</f>
        <v>9897.7930000000015</v>
      </c>
      <c r="Y51" s="709"/>
      <c r="Z51" s="709"/>
      <c r="AA51" s="709"/>
      <c r="AB51" s="709"/>
      <c r="AC51" s="709"/>
      <c r="AD51" s="709"/>
      <c r="AE51" s="709"/>
      <c r="AF51" s="709"/>
      <c r="AG51" s="710"/>
      <c r="AH51" s="708">
        <f>AH50</f>
        <v>7912.6430000000018</v>
      </c>
      <c r="AI51" s="709"/>
      <c r="AJ51" s="709"/>
      <c r="AK51" s="709"/>
      <c r="AL51" s="709"/>
      <c r="AM51" s="709"/>
      <c r="AN51" s="709"/>
      <c r="AO51" s="709"/>
      <c r="AP51" s="710"/>
      <c r="AQ51" s="708">
        <f>AQ50</f>
        <v>6263.8010000000013</v>
      </c>
      <c r="AR51" s="709"/>
      <c r="AS51" s="709"/>
      <c r="AT51" s="709"/>
      <c r="AU51" s="709"/>
      <c r="AV51" s="709"/>
      <c r="AW51" s="709"/>
      <c r="AX51" s="709"/>
      <c r="AY51" s="711"/>
    </row>
    <row r="52" spans="1:51" ht="24.95" customHeight="1">
      <c r="A52" s="691" t="s">
        <v>132</v>
      </c>
      <c r="B52" s="692"/>
      <c r="C52" s="692"/>
      <c r="D52" s="692"/>
      <c r="E52" s="692"/>
      <c r="F52" s="693"/>
      <c r="G52" s="700" t="s">
        <v>124</v>
      </c>
      <c r="H52" s="701"/>
      <c r="I52" s="701"/>
      <c r="J52" s="701"/>
      <c r="K52" s="701"/>
      <c r="L52" s="701"/>
      <c r="M52" s="701"/>
      <c r="N52" s="701"/>
      <c r="O52" s="702">
        <v>0</v>
      </c>
      <c r="P52" s="702"/>
      <c r="Q52" s="702"/>
      <c r="R52" s="702"/>
      <c r="S52" s="702"/>
      <c r="T52" s="702"/>
      <c r="U52" s="702"/>
      <c r="V52" s="702"/>
      <c r="W52" s="702"/>
      <c r="X52" s="702">
        <v>0</v>
      </c>
      <c r="Y52" s="702"/>
      <c r="Z52" s="702"/>
      <c r="AA52" s="702"/>
      <c r="AB52" s="702"/>
      <c r="AC52" s="702"/>
      <c r="AD52" s="702"/>
      <c r="AE52" s="702"/>
      <c r="AF52" s="702"/>
      <c r="AG52" s="702"/>
      <c r="AH52" s="702">
        <v>0</v>
      </c>
      <c r="AI52" s="702"/>
      <c r="AJ52" s="702"/>
      <c r="AK52" s="702"/>
      <c r="AL52" s="702"/>
      <c r="AM52" s="702"/>
      <c r="AN52" s="702"/>
      <c r="AO52" s="702"/>
      <c r="AP52" s="702"/>
      <c r="AQ52" s="702">
        <v>0</v>
      </c>
      <c r="AR52" s="702"/>
      <c r="AS52" s="702"/>
      <c r="AT52" s="702"/>
      <c r="AU52" s="702"/>
      <c r="AV52" s="702"/>
      <c r="AW52" s="702"/>
      <c r="AX52" s="702"/>
      <c r="AY52" s="703"/>
    </row>
    <row r="53" spans="1:51" ht="24.95" customHeight="1">
      <c r="A53" s="694"/>
      <c r="B53" s="695"/>
      <c r="C53" s="695"/>
      <c r="D53" s="695"/>
      <c r="E53" s="695"/>
      <c r="F53" s="696"/>
      <c r="G53" s="704" t="s">
        <v>125</v>
      </c>
      <c r="H53" s="705"/>
      <c r="I53" s="705"/>
      <c r="J53" s="705"/>
      <c r="K53" s="705"/>
      <c r="L53" s="705"/>
      <c r="M53" s="705"/>
      <c r="N53" s="705"/>
      <c r="O53" s="685">
        <v>0</v>
      </c>
      <c r="P53" s="685"/>
      <c r="Q53" s="685"/>
      <c r="R53" s="685"/>
      <c r="S53" s="685"/>
      <c r="T53" s="685"/>
      <c r="U53" s="685"/>
      <c r="V53" s="685"/>
      <c r="W53" s="685"/>
      <c r="X53" s="685">
        <v>0</v>
      </c>
      <c r="Y53" s="685"/>
      <c r="Z53" s="685"/>
      <c r="AA53" s="685"/>
      <c r="AB53" s="685"/>
      <c r="AC53" s="685"/>
      <c r="AD53" s="685"/>
      <c r="AE53" s="685"/>
      <c r="AF53" s="685"/>
      <c r="AG53" s="685"/>
      <c r="AH53" s="685">
        <v>0</v>
      </c>
      <c r="AI53" s="685"/>
      <c r="AJ53" s="685"/>
      <c r="AK53" s="685"/>
      <c r="AL53" s="685"/>
      <c r="AM53" s="685"/>
      <c r="AN53" s="685"/>
      <c r="AO53" s="685"/>
      <c r="AP53" s="685"/>
      <c r="AQ53" s="685">
        <v>0</v>
      </c>
      <c r="AR53" s="685"/>
      <c r="AS53" s="685"/>
      <c r="AT53" s="685"/>
      <c r="AU53" s="685"/>
      <c r="AV53" s="685"/>
      <c r="AW53" s="685"/>
      <c r="AX53" s="685"/>
      <c r="AY53" s="686"/>
    </row>
    <row r="54" spans="1:51" ht="24.95" customHeight="1" thickBot="1">
      <c r="A54" s="697"/>
      <c r="B54" s="698"/>
      <c r="C54" s="698"/>
      <c r="D54" s="698"/>
      <c r="E54" s="698"/>
      <c r="F54" s="699"/>
      <c r="G54" s="687" t="s">
        <v>126</v>
      </c>
      <c r="H54" s="688"/>
      <c r="I54" s="688"/>
      <c r="J54" s="688"/>
      <c r="K54" s="688"/>
      <c r="L54" s="688"/>
      <c r="M54" s="688"/>
      <c r="N54" s="688"/>
      <c r="O54" s="689">
        <f>SUM(O52:W53)</f>
        <v>0</v>
      </c>
      <c r="P54" s="689"/>
      <c r="Q54" s="689"/>
      <c r="R54" s="689"/>
      <c r="S54" s="689"/>
      <c r="T54" s="689"/>
      <c r="U54" s="689"/>
      <c r="V54" s="689"/>
      <c r="W54" s="689"/>
      <c r="X54" s="689">
        <f>SUM(X52:AG53)</f>
        <v>0</v>
      </c>
      <c r="Y54" s="689"/>
      <c r="Z54" s="689"/>
      <c r="AA54" s="689"/>
      <c r="AB54" s="689"/>
      <c r="AC54" s="689"/>
      <c r="AD54" s="689"/>
      <c r="AE54" s="689"/>
      <c r="AF54" s="689"/>
      <c r="AG54" s="689"/>
      <c r="AH54" s="689">
        <f>SUM(AH52:AP53)</f>
        <v>0</v>
      </c>
      <c r="AI54" s="689"/>
      <c r="AJ54" s="689"/>
      <c r="AK54" s="689"/>
      <c r="AL54" s="689"/>
      <c r="AM54" s="689"/>
      <c r="AN54" s="689"/>
      <c r="AO54" s="689"/>
      <c r="AP54" s="689"/>
      <c r="AQ54" s="689">
        <f>SUM(AQ52:AY53)</f>
        <v>0</v>
      </c>
      <c r="AR54" s="689"/>
      <c r="AS54" s="689"/>
      <c r="AT54" s="689"/>
      <c r="AU54" s="689"/>
      <c r="AV54" s="689"/>
      <c r="AW54" s="689"/>
      <c r="AX54" s="689"/>
      <c r="AY54" s="690"/>
    </row>
    <row r="55" spans="1:51" ht="25.5" customHeight="1">
      <c r="A55" s="397" t="s">
        <v>67</v>
      </c>
      <c r="B55" s="398"/>
      <c r="C55" s="398"/>
      <c r="D55" s="398"/>
      <c r="E55" s="398"/>
      <c r="F55" s="398"/>
      <c r="G55" s="666" t="s">
        <v>43</v>
      </c>
      <c r="H55" s="667"/>
      <c r="I55" s="667"/>
      <c r="J55" s="667"/>
      <c r="K55" s="667"/>
      <c r="L55" s="670" t="s">
        <v>1</v>
      </c>
      <c r="M55" s="670"/>
      <c r="N55" s="670"/>
      <c r="O55" s="672" t="s">
        <v>45</v>
      </c>
      <c r="P55" s="673"/>
      <c r="Q55" s="673"/>
      <c r="R55" s="673"/>
      <c r="S55" s="673"/>
      <c r="T55" s="673"/>
      <c r="U55" s="674"/>
      <c r="V55" s="678" t="s">
        <v>48</v>
      </c>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80"/>
    </row>
    <row r="56" spans="1:51" ht="25.5" customHeight="1" thickBot="1">
      <c r="A56" s="400"/>
      <c r="B56" s="401"/>
      <c r="C56" s="401"/>
      <c r="D56" s="401"/>
      <c r="E56" s="401"/>
      <c r="F56" s="401"/>
      <c r="G56" s="668"/>
      <c r="H56" s="669"/>
      <c r="I56" s="669"/>
      <c r="J56" s="669"/>
      <c r="K56" s="669"/>
      <c r="L56" s="671"/>
      <c r="M56" s="671"/>
      <c r="N56" s="671"/>
      <c r="O56" s="675"/>
      <c r="P56" s="676"/>
      <c r="Q56" s="676"/>
      <c r="R56" s="676"/>
      <c r="S56" s="676"/>
      <c r="T56" s="676"/>
      <c r="U56" s="677"/>
      <c r="V56" s="681" t="s">
        <v>144</v>
      </c>
      <c r="W56" s="682"/>
      <c r="X56" s="682"/>
      <c r="Y56" s="682"/>
      <c r="Z56" s="682"/>
      <c r="AA56" s="683"/>
      <c r="AB56" s="681" t="s">
        <v>145</v>
      </c>
      <c r="AC56" s="682"/>
      <c r="AD56" s="682"/>
      <c r="AE56" s="682"/>
      <c r="AF56" s="682"/>
      <c r="AG56" s="683"/>
      <c r="AH56" s="681" t="s">
        <v>146</v>
      </c>
      <c r="AI56" s="682"/>
      <c r="AJ56" s="682"/>
      <c r="AK56" s="682"/>
      <c r="AL56" s="682"/>
      <c r="AM56" s="683"/>
      <c r="AN56" s="681" t="s">
        <v>152</v>
      </c>
      <c r="AO56" s="682"/>
      <c r="AP56" s="682"/>
      <c r="AQ56" s="682"/>
      <c r="AR56" s="682"/>
      <c r="AS56" s="683"/>
      <c r="AT56" s="681" t="s">
        <v>151</v>
      </c>
      <c r="AU56" s="682"/>
      <c r="AV56" s="682"/>
      <c r="AW56" s="682"/>
      <c r="AX56" s="682"/>
      <c r="AY56" s="684"/>
    </row>
    <row r="57" spans="1:51" ht="25.5" customHeight="1">
      <c r="A57" s="400"/>
      <c r="B57" s="401"/>
      <c r="C57" s="401"/>
      <c r="D57" s="401"/>
      <c r="E57" s="401"/>
      <c r="F57" s="401"/>
      <c r="G57" s="660" t="s">
        <v>153</v>
      </c>
      <c r="H57" s="661"/>
      <c r="I57" s="661"/>
      <c r="J57" s="661"/>
      <c r="K57" s="662"/>
      <c r="L57" s="625" t="s">
        <v>38</v>
      </c>
      <c r="M57" s="625"/>
      <c r="N57" s="625"/>
      <c r="O57" s="655">
        <v>3506</v>
      </c>
      <c r="P57" s="656"/>
      <c r="Q57" s="5" t="s">
        <v>49</v>
      </c>
      <c r="R57" s="657">
        <v>2214</v>
      </c>
      <c r="S57" s="657"/>
      <c r="T57" s="657"/>
      <c r="U57" s="659"/>
      <c r="V57" s="655">
        <v>3506</v>
      </c>
      <c r="W57" s="656"/>
      <c r="X57" s="5" t="s">
        <v>49</v>
      </c>
      <c r="Y57" s="657">
        <v>2214</v>
      </c>
      <c r="Z57" s="657"/>
      <c r="AA57" s="659"/>
      <c r="AB57" s="655"/>
      <c r="AC57" s="656"/>
      <c r="AD57" s="5" t="s">
        <v>49</v>
      </c>
      <c r="AE57" s="657"/>
      <c r="AF57" s="657"/>
      <c r="AG57" s="659"/>
      <c r="AH57" s="655"/>
      <c r="AI57" s="656"/>
      <c r="AJ57" s="5" t="s">
        <v>49</v>
      </c>
      <c r="AK57" s="657"/>
      <c r="AL57" s="657"/>
      <c r="AM57" s="659"/>
      <c r="AN57" s="655"/>
      <c r="AO57" s="656"/>
      <c r="AP57" s="5" t="s">
        <v>49</v>
      </c>
      <c r="AQ57" s="657"/>
      <c r="AR57" s="657"/>
      <c r="AS57" s="659"/>
      <c r="AT57" s="655"/>
      <c r="AU57" s="656"/>
      <c r="AV57" s="5" t="s">
        <v>49</v>
      </c>
      <c r="AW57" s="657"/>
      <c r="AX57" s="657"/>
      <c r="AY57" s="658"/>
    </row>
    <row r="58" spans="1:51" ht="25.5" customHeight="1">
      <c r="A58" s="400"/>
      <c r="B58" s="401"/>
      <c r="C58" s="401"/>
      <c r="D58" s="401"/>
      <c r="E58" s="401"/>
      <c r="F58" s="401"/>
      <c r="G58" s="663"/>
      <c r="H58" s="664"/>
      <c r="I58" s="664"/>
      <c r="J58" s="664"/>
      <c r="K58" s="665"/>
      <c r="L58" s="622" t="s">
        <v>38</v>
      </c>
      <c r="M58" s="622"/>
      <c r="N58" s="622"/>
      <c r="O58" s="651">
        <v>4324</v>
      </c>
      <c r="P58" s="652"/>
      <c r="Q58" s="20" t="s">
        <v>49</v>
      </c>
      <c r="R58" s="653">
        <v>3498</v>
      </c>
      <c r="S58" s="653"/>
      <c r="T58" s="653"/>
      <c r="U58" s="654"/>
      <c r="V58" s="636"/>
      <c r="W58" s="636"/>
      <c r="X58" s="636"/>
      <c r="Y58" s="636"/>
      <c r="Z58" s="636"/>
      <c r="AA58" s="636"/>
      <c r="AB58" s="636"/>
      <c r="AC58" s="636"/>
      <c r="AD58" s="636"/>
      <c r="AE58" s="636"/>
      <c r="AF58" s="636"/>
      <c r="AG58" s="636"/>
      <c r="AH58" s="636"/>
      <c r="AI58" s="636"/>
      <c r="AJ58" s="636"/>
      <c r="AK58" s="636"/>
      <c r="AL58" s="636"/>
      <c r="AM58" s="636"/>
      <c r="AN58" s="636"/>
      <c r="AO58" s="636"/>
      <c r="AP58" s="636"/>
      <c r="AQ58" s="636"/>
      <c r="AR58" s="636"/>
      <c r="AS58" s="636"/>
      <c r="AT58" s="636"/>
      <c r="AU58" s="636"/>
      <c r="AV58" s="636"/>
      <c r="AW58" s="636"/>
      <c r="AX58" s="636"/>
      <c r="AY58" s="637"/>
    </row>
    <row r="59" spans="1:51" ht="25.5" customHeight="1">
      <c r="A59" s="400"/>
      <c r="B59" s="401"/>
      <c r="C59" s="401"/>
      <c r="D59" s="401"/>
      <c r="E59" s="401"/>
      <c r="F59" s="401"/>
      <c r="G59" s="643" t="s">
        <v>154</v>
      </c>
      <c r="H59" s="644"/>
      <c r="I59" s="644"/>
      <c r="J59" s="644"/>
      <c r="K59" s="645"/>
      <c r="L59" s="649" t="s">
        <v>38</v>
      </c>
      <c r="M59" s="649"/>
      <c r="N59" s="649"/>
      <c r="O59" s="638">
        <v>2512</v>
      </c>
      <c r="P59" s="639"/>
      <c r="Q59" s="6" t="s">
        <v>49</v>
      </c>
      <c r="R59" s="640">
        <v>1594</v>
      </c>
      <c r="S59" s="640"/>
      <c r="T59" s="640"/>
      <c r="U59" s="641"/>
      <c r="V59" s="650"/>
      <c r="W59" s="650"/>
      <c r="X59" s="650"/>
      <c r="Y59" s="650"/>
      <c r="Z59" s="650"/>
      <c r="AA59" s="650"/>
      <c r="AB59" s="638">
        <v>2512</v>
      </c>
      <c r="AC59" s="639"/>
      <c r="AD59" s="6" t="s">
        <v>49</v>
      </c>
      <c r="AE59" s="640">
        <v>1594</v>
      </c>
      <c r="AF59" s="640"/>
      <c r="AG59" s="641"/>
      <c r="AH59" s="638"/>
      <c r="AI59" s="639"/>
      <c r="AJ59" s="6" t="s">
        <v>49</v>
      </c>
      <c r="AK59" s="640"/>
      <c r="AL59" s="640"/>
      <c r="AM59" s="641"/>
      <c r="AN59" s="638"/>
      <c r="AO59" s="639"/>
      <c r="AP59" s="6" t="s">
        <v>49</v>
      </c>
      <c r="AQ59" s="640"/>
      <c r="AR59" s="640"/>
      <c r="AS59" s="641"/>
      <c r="AT59" s="638"/>
      <c r="AU59" s="639"/>
      <c r="AV59" s="6" t="s">
        <v>49</v>
      </c>
      <c r="AW59" s="640"/>
      <c r="AX59" s="640"/>
      <c r="AY59" s="642"/>
    </row>
    <row r="60" spans="1:51" ht="25.5" customHeight="1">
      <c r="A60" s="400"/>
      <c r="B60" s="401"/>
      <c r="C60" s="401"/>
      <c r="D60" s="401"/>
      <c r="E60" s="401"/>
      <c r="F60" s="401"/>
      <c r="G60" s="646"/>
      <c r="H60" s="647"/>
      <c r="I60" s="647"/>
      <c r="J60" s="647"/>
      <c r="K60" s="648"/>
      <c r="L60" s="622" t="s">
        <v>38</v>
      </c>
      <c r="M60" s="622"/>
      <c r="N60" s="622"/>
      <c r="O60" s="651">
        <v>3062</v>
      </c>
      <c r="P60" s="652"/>
      <c r="Q60" s="20" t="s">
        <v>49</v>
      </c>
      <c r="R60" s="653">
        <v>3222</v>
      </c>
      <c r="S60" s="653"/>
      <c r="T60" s="653"/>
      <c r="U60" s="654"/>
      <c r="V60" s="636"/>
      <c r="W60" s="636"/>
      <c r="X60" s="636"/>
      <c r="Y60" s="636"/>
      <c r="Z60" s="636"/>
      <c r="AA60" s="636"/>
      <c r="AB60" s="636"/>
      <c r="AC60" s="636"/>
      <c r="AD60" s="636"/>
      <c r="AE60" s="636"/>
      <c r="AF60" s="636"/>
      <c r="AG60" s="636"/>
      <c r="AH60" s="636"/>
      <c r="AI60" s="636"/>
      <c r="AJ60" s="636"/>
      <c r="AK60" s="636"/>
      <c r="AL60" s="636"/>
      <c r="AM60" s="636"/>
      <c r="AN60" s="636"/>
      <c r="AO60" s="636"/>
      <c r="AP60" s="636"/>
      <c r="AQ60" s="636"/>
      <c r="AR60" s="636"/>
      <c r="AS60" s="636"/>
      <c r="AT60" s="636"/>
      <c r="AU60" s="636"/>
      <c r="AV60" s="636"/>
      <c r="AW60" s="636"/>
      <c r="AX60" s="636"/>
      <c r="AY60" s="637"/>
    </row>
    <row r="61" spans="1:51" ht="25.5" customHeight="1">
      <c r="A61" s="400"/>
      <c r="B61" s="401"/>
      <c r="C61" s="401"/>
      <c r="D61" s="401"/>
      <c r="E61" s="401"/>
      <c r="F61" s="401"/>
      <c r="G61" s="643" t="s">
        <v>155</v>
      </c>
      <c r="H61" s="644"/>
      <c r="I61" s="644"/>
      <c r="J61" s="644"/>
      <c r="K61" s="645"/>
      <c r="L61" s="649" t="s">
        <v>38</v>
      </c>
      <c r="M61" s="649"/>
      <c r="N61" s="649"/>
      <c r="O61" s="638">
        <v>1711</v>
      </c>
      <c r="P61" s="639"/>
      <c r="Q61" s="6" t="s">
        <v>49</v>
      </c>
      <c r="R61" s="640">
        <v>1495</v>
      </c>
      <c r="S61" s="640"/>
      <c r="T61" s="640"/>
      <c r="U61" s="641"/>
      <c r="V61" s="650"/>
      <c r="W61" s="650"/>
      <c r="X61" s="650"/>
      <c r="Y61" s="650"/>
      <c r="Z61" s="650"/>
      <c r="AA61" s="650"/>
      <c r="AB61" s="650"/>
      <c r="AC61" s="650"/>
      <c r="AD61" s="650"/>
      <c r="AE61" s="650"/>
      <c r="AF61" s="650"/>
      <c r="AG61" s="650"/>
      <c r="AH61" s="638">
        <v>1711</v>
      </c>
      <c r="AI61" s="639"/>
      <c r="AJ61" s="6" t="s">
        <v>49</v>
      </c>
      <c r="AK61" s="640">
        <v>1495</v>
      </c>
      <c r="AL61" s="640"/>
      <c r="AM61" s="641"/>
      <c r="AN61" s="638"/>
      <c r="AO61" s="639"/>
      <c r="AP61" s="6" t="s">
        <v>49</v>
      </c>
      <c r="AQ61" s="640"/>
      <c r="AR61" s="640"/>
      <c r="AS61" s="641"/>
      <c r="AT61" s="638"/>
      <c r="AU61" s="639"/>
      <c r="AV61" s="6" t="s">
        <v>49</v>
      </c>
      <c r="AW61" s="640"/>
      <c r="AX61" s="640"/>
      <c r="AY61" s="642"/>
    </row>
    <row r="62" spans="1:51" ht="25.5" customHeight="1">
      <c r="A62" s="400"/>
      <c r="B62" s="401"/>
      <c r="C62" s="401"/>
      <c r="D62" s="401"/>
      <c r="E62" s="401"/>
      <c r="F62" s="401"/>
      <c r="G62" s="646"/>
      <c r="H62" s="647"/>
      <c r="I62" s="647"/>
      <c r="J62" s="647"/>
      <c r="K62" s="648"/>
      <c r="L62" s="622" t="s">
        <v>38</v>
      </c>
      <c r="M62" s="622"/>
      <c r="N62" s="622"/>
      <c r="O62" s="651">
        <v>2009</v>
      </c>
      <c r="P62" s="652"/>
      <c r="Q62" s="20" t="s">
        <v>49</v>
      </c>
      <c r="R62" s="653">
        <v>2138</v>
      </c>
      <c r="S62" s="653"/>
      <c r="T62" s="653"/>
      <c r="U62" s="654"/>
      <c r="V62" s="636"/>
      <c r="W62" s="636"/>
      <c r="X62" s="636"/>
      <c r="Y62" s="636"/>
      <c r="Z62" s="636"/>
      <c r="AA62" s="636"/>
      <c r="AB62" s="636"/>
      <c r="AC62" s="636"/>
      <c r="AD62" s="636"/>
      <c r="AE62" s="636"/>
      <c r="AF62" s="636"/>
      <c r="AG62" s="636"/>
      <c r="AH62" s="636"/>
      <c r="AI62" s="636"/>
      <c r="AJ62" s="636"/>
      <c r="AK62" s="636"/>
      <c r="AL62" s="636"/>
      <c r="AM62" s="636"/>
      <c r="AN62" s="636"/>
      <c r="AO62" s="636"/>
      <c r="AP62" s="636"/>
      <c r="AQ62" s="636"/>
      <c r="AR62" s="636"/>
      <c r="AS62" s="636"/>
      <c r="AT62" s="636"/>
      <c r="AU62" s="636"/>
      <c r="AV62" s="636"/>
      <c r="AW62" s="636"/>
      <c r="AX62" s="636"/>
      <c r="AY62" s="637"/>
    </row>
    <row r="63" spans="1:51" ht="25.5" customHeight="1" thickBot="1">
      <c r="A63" s="403"/>
      <c r="B63" s="404"/>
      <c r="C63" s="404"/>
      <c r="D63" s="404"/>
      <c r="E63" s="404"/>
      <c r="F63" s="404"/>
      <c r="G63" s="603" t="s">
        <v>156</v>
      </c>
      <c r="H63" s="604"/>
      <c r="I63" s="604"/>
      <c r="J63" s="604"/>
      <c r="K63" s="604"/>
      <c r="L63" s="605" t="s">
        <v>38</v>
      </c>
      <c r="M63" s="605"/>
      <c r="N63" s="605"/>
      <c r="O63" s="631">
        <v>1327</v>
      </c>
      <c r="P63" s="632"/>
      <c r="Q63" s="1" t="s">
        <v>49</v>
      </c>
      <c r="R63" s="633">
        <v>1158</v>
      </c>
      <c r="S63" s="633"/>
      <c r="T63" s="633"/>
      <c r="U63" s="634"/>
      <c r="V63" s="630"/>
      <c r="W63" s="630"/>
      <c r="X63" s="630"/>
      <c r="Y63" s="630"/>
      <c r="Z63" s="630"/>
      <c r="AA63" s="630"/>
      <c r="AB63" s="630"/>
      <c r="AC63" s="630"/>
      <c r="AD63" s="630"/>
      <c r="AE63" s="630"/>
      <c r="AF63" s="630"/>
      <c r="AG63" s="630"/>
      <c r="AH63" s="630"/>
      <c r="AI63" s="630"/>
      <c r="AJ63" s="630"/>
      <c r="AK63" s="630"/>
      <c r="AL63" s="630"/>
      <c r="AM63" s="630"/>
      <c r="AN63" s="631">
        <v>1327</v>
      </c>
      <c r="AO63" s="632"/>
      <c r="AP63" s="1" t="s">
        <v>49</v>
      </c>
      <c r="AQ63" s="633">
        <v>1158</v>
      </c>
      <c r="AR63" s="633"/>
      <c r="AS63" s="634"/>
      <c r="AT63" s="631">
        <v>1829</v>
      </c>
      <c r="AU63" s="632"/>
      <c r="AV63" s="1" t="s">
        <v>49</v>
      </c>
      <c r="AW63" s="633">
        <v>1595</v>
      </c>
      <c r="AX63" s="633"/>
      <c r="AY63" s="635"/>
    </row>
    <row r="64" spans="1:51" ht="25.5" customHeight="1" thickBot="1">
      <c r="A64" s="397" t="s">
        <v>53</v>
      </c>
      <c r="B64" s="398"/>
      <c r="C64" s="398"/>
      <c r="D64" s="398"/>
      <c r="E64" s="398"/>
      <c r="F64" s="398"/>
      <c r="G64" s="592" t="s">
        <v>54</v>
      </c>
      <c r="H64" s="593"/>
      <c r="I64" s="593"/>
      <c r="J64" s="593"/>
      <c r="K64" s="593"/>
      <c r="L64" s="594" t="s">
        <v>1</v>
      </c>
      <c r="M64" s="594"/>
      <c r="N64" s="594"/>
      <c r="O64" s="595" t="s">
        <v>144</v>
      </c>
      <c r="P64" s="392"/>
      <c r="Q64" s="392"/>
      <c r="R64" s="392"/>
      <c r="S64" s="392"/>
      <c r="T64" s="392"/>
      <c r="U64" s="392"/>
      <c r="V64" s="392"/>
      <c r="W64" s="596"/>
      <c r="X64" s="392" t="s">
        <v>145</v>
      </c>
      <c r="Y64" s="392"/>
      <c r="Z64" s="392"/>
      <c r="AA64" s="392"/>
      <c r="AB64" s="392"/>
      <c r="AC64" s="392"/>
      <c r="AD64" s="392"/>
      <c r="AE64" s="392"/>
      <c r="AF64" s="392"/>
      <c r="AG64" s="596"/>
      <c r="AH64" s="392" t="s">
        <v>149</v>
      </c>
      <c r="AI64" s="392"/>
      <c r="AJ64" s="392"/>
      <c r="AK64" s="392"/>
      <c r="AL64" s="392"/>
      <c r="AM64" s="392"/>
      <c r="AN64" s="392"/>
      <c r="AO64" s="392"/>
      <c r="AP64" s="596"/>
      <c r="AQ64" s="392" t="s">
        <v>150</v>
      </c>
      <c r="AR64" s="392"/>
      <c r="AS64" s="392"/>
      <c r="AT64" s="392"/>
      <c r="AU64" s="392"/>
      <c r="AV64" s="392"/>
      <c r="AW64" s="392"/>
      <c r="AX64" s="392"/>
      <c r="AY64" s="597"/>
    </row>
    <row r="65" spans="1:51" ht="25.5" customHeight="1">
      <c r="A65" s="400"/>
      <c r="B65" s="401"/>
      <c r="C65" s="401"/>
      <c r="D65" s="401"/>
      <c r="E65" s="401"/>
      <c r="F65" s="401"/>
      <c r="G65" s="623" t="s">
        <v>136</v>
      </c>
      <c r="H65" s="624"/>
      <c r="I65" s="624"/>
      <c r="J65" s="624"/>
      <c r="K65" s="624"/>
      <c r="L65" s="625" t="s">
        <v>38</v>
      </c>
      <c r="M65" s="625"/>
      <c r="N65" s="625"/>
      <c r="O65" s="616"/>
      <c r="P65" s="617"/>
      <c r="Q65" s="617"/>
      <c r="R65" s="7" t="s">
        <v>39</v>
      </c>
      <c r="S65" s="618"/>
      <c r="T65" s="618"/>
      <c r="U65" s="618"/>
      <c r="V65" s="618"/>
      <c r="W65" s="619"/>
      <c r="X65" s="616"/>
      <c r="Y65" s="617"/>
      <c r="Z65" s="617"/>
      <c r="AA65" s="7" t="s">
        <v>39</v>
      </c>
      <c r="AB65" s="618"/>
      <c r="AC65" s="618"/>
      <c r="AD65" s="618"/>
      <c r="AE65" s="618"/>
      <c r="AF65" s="618"/>
      <c r="AG65" s="619"/>
      <c r="AH65" s="616"/>
      <c r="AI65" s="617"/>
      <c r="AJ65" s="617"/>
      <c r="AK65" s="7" t="s">
        <v>39</v>
      </c>
      <c r="AL65" s="618"/>
      <c r="AM65" s="618"/>
      <c r="AN65" s="618"/>
      <c r="AO65" s="618"/>
      <c r="AP65" s="619"/>
      <c r="AQ65" s="620"/>
      <c r="AR65" s="620"/>
      <c r="AS65" s="620"/>
      <c r="AT65" s="620"/>
      <c r="AU65" s="620"/>
      <c r="AV65" s="620"/>
      <c r="AW65" s="620"/>
      <c r="AX65" s="620"/>
      <c r="AY65" s="621"/>
    </row>
    <row r="66" spans="1:51" ht="25.5" customHeight="1">
      <c r="A66" s="400"/>
      <c r="B66" s="401"/>
      <c r="C66" s="401"/>
      <c r="D66" s="401"/>
      <c r="E66" s="401"/>
      <c r="F66" s="401"/>
      <c r="G66" s="614"/>
      <c r="H66" s="615"/>
      <c r="I66" s="615"/>
      <c r="J66" s="615"/>
      <c r="K66" s="615"/>
      <c r="L66" s="622" t="s">
        <v>38</v>
      </c>
      <c r="M66" s="622"/>
      <c r="N66" s="622"/>
      <c r="O66" s="609"/>
      <c r="P66" s="609"/>
      <c r="Q66" s="610"/>
      <c r="R66" s="8" t="s">
        <v>39</v>
      </c>
      <c r="S66" s="611"/>
      <c r="T66" s="612"/>
      <c r="U66" s="612"/>
      <c r="V66" s="612"/>
      <c r="W66" s="612"/>
      <c r="X66" s="609"/>
      <c r="Y66" s="609"/>
      <c r="Z66" s="610"/>
      <c r="AA66" s="8" t="s">
        <v>39</v>
      </c>
      <c r="AB66" s="611"/>
      <c r="AC66" s="612"/>
      <c r="AD66" s="612"/>
      <c r="AE66" s="612"/>
      <c r="AF66" s="612"/>
      <c r="AG66" s="612"/>
      <c r="AH66" s="609"/>
      <c r="AI66" s="609"/>
      <c r="AJ66" s="610"/>
      <c r="AK66" s="8" t="s">
        <v>39</v>
      </c>
      <c r="AL66" s="611"/>
      <c r="AM66" s="612"/>
      <c r="AN66" s="612"/>
      <c r="AO66" s="612"/>
      <c r="AP66" s="612"/>
      <c r="AQ66" s="609"/>
      <c r="AR66" s="609"/>
      <c r="AS66" s="610"/>
      <c r="AT66" s="8" t="s">
        <v>39</v>
      </c>
      <c r="AU66" s="611"/>
      <c r="AV66" s="612"/>
      <c r="AW66" s="612"/>
      <c r="AX66" s="612"/>
      <c r="AY66" s="613"/>
    </row>
    <row r="67" spans="1:51" ht="25.5" customHeight="1">
      <c r="A67" s="400"/>
      <c r="B67" s="401"/>
      <c r="C67" s="401"/>
      <c r="D67" s="401"/>
      <c r="E67" s="401"/>
      <c r="F67" s="401"/>
      <c r="G67" s="614" t="s">
        <v>137</v>
      </c>
      <c r="H67" s="615"/>
      <c r="I67" s="615"/>
      <c r="J67" s="615"/>
      <c r="K67" s="615"/>
      <c r="L67" s="608" t="s">
        <v>38</v>
      </c>
      <c r="M67" s="608"/>
      <c r="N67" s="608"/>
      <c r="O67" s="598"/>
      <c r="P67" s="598"/>
      <c r="Q67" s="599"/>
      <c r="R67" s="2" t="s">
        <v>39</v>
      </c>
      <c r="S67" s="600"/>
      <c r="T67" s="601"/>
      <c r="U67" s="601"/>
      <c r="V67" s="601"/>
      <c r="W67" s="601"/>
      <c r="X67" s="598"/>
      <c r="Y67" s="598"/>
      <c r="Z67" s="599"/>
      <c r="AA67" s="2" t="s">
        <v>39</v>
      </c>
      <c r="AB67" s="600"/>
      <c r="AC67" s="601"/>
      <c r="AD67" s="601"/>
      <c r="AE67" s="601"/>
      <c r="AF67" s="601"/>
      <c r="AG67" s="601"/>
      <c r="AH67" s="598"/>
      <c r="AI67" s="598"/>
      <c r="AJ67" s="599"/>
      <c r="AK67" s="2" t="s">
        <v>39</v>
      </c>
      <c r="AL67" s="600"/>
      <c r="AM67" s="601"/>
      <c r="AN67" s="601"/>
      <c r="AO67" s="601"/>
      <c r="AP67" s="601"/>
      <c r="AQ67" s="598"/>
      <c r="AR67" s="598"/>
      <c r="AS67" s="599"/>
      <c r="AT67" s="2" t="s">
        <v>39</v>
      </c>
      <c r="AU67" s="600"/>
      <c r="AV67" s="601"/>
      <c r="AW67" s="601"/>
      <c r="AX67" s="601"/>
      <c r="AY67" s="602"/>
    </row>
    <row r="68" spans="1:51" ht="25.5" customHeight="1">
      <c r="A68" s="400"/>
      <c r="B68" s="401"/>
      <c r="C68" s="401"/>
      <c r="D68" s="401"/>
      <c r="E68" s="401"/>
      <c r="F68" s="401"/>
      <c r="G68" s="606" t="s">
        <v>138</v>
      </c>
      <c r="H68" s="607"/>
      <c r="I68" s="607"/>
      <c r="J68" s="607"/>
      <c r="K68" s="607"/>
      <c r="L68" s="608" t="s">
        <v>38</v>
      </c>
      <c r="M68" s="608"/>
      <c r="N68" s="608"/>
      <c r="O68" s="598"/>
      <c r="P68" s="598"/>
      <c r="Q68" s="599"/>
      <c r="R68" s="2" t="s">
        <v>39</v>
      </c>
      <c r="S68" s="600"/>
      <c r="T68" s="601"/>
      <c r="U68" s="601"/>
      <c r="V68" s="601"/>
      <c r="W68" s="601"/>
      <c r="X68" s="598"/>
      <c r="Y68" s="598"/>
      <c r="Z68" s="599"/>
      <c r="AA68" s="2" t="s">
        <v>39</v>
      </c>
      <c r="AB68" s="600"/>
      <c r="AC68" s="601"/>
      <c r="AD68" s="601"/>
      <c r="AE68" s="601"/>
      <c r="AF68" s="601"/>
      <c r="AG68" s="601"/>
      <c r="AH68" s="598"/>
      <c r="AI68" s="598"/>
      <c r="AJ68" s="599"/>
      <c r="AK68" s="2" t="s">
        <v>39</v>
      </c>
      <c r="AL68" s="600"/>
      <c r="AM68" s="601"/>
      <c r="AN68" s="601"/>
      <c r="AO68" s="601"/>
      <c r="AP68" s="601"/>
      <c r="AQ68" s="598"/>
      <c r="AR68" s="598"/>
      <c r="AS68" s="599"/>
      <c r="AT68" s="2" t="s">
        <v>39</v>
      </c>
      <c r="AU68" s="600"/>
      <c r="AV68" s="601"/>
      <c r="AW68" s="601"/>
      <c r="AX68" s="601"/>
      <c r="AY68" s="602"/>
    </row>
    <row r="69" spans="1:51" ht="25.5" customHeight="1" thickBot="1">
      <c r="A69" s="403"/>
      <c r="B69" s="404"/>
      <c r="C69" s="404"/>
      <c r="D69" s="404"/>
      <c r="E69" s="404"/>
      <c r="F69" s="404"/>
      <c r="G69" s="603" t="s">
        <v>55</v>
      </c>
      <c r="H69" s="604"/>
      <c r="I69" s="604"/>
      <c r="J69" s="604"/>
      <c r="K69" s="604"/>
      <c r="L69" s="605" t="s">
        <v>38</v>
      </c>
      <c r="M69" s="605"/>
      <c r="N69" s="605"/>
      <c r="O69" s="554"/>
      <c r="P69" s="554"/>
      <c r="Q69" s="555"/>
      <c r="R69" s="3" t="s">
        <v>39</v>
      </c>
      <c r="S69" s="556"/>
      <c r="T69" s="557"/>
      <c r="U69" s="557"/>
      <c r="V69" s="557"/>
      <c r="W69" s="557"/>
      <c r="X69" s="554"/>
      <c r="Y69" s="554"/>
      <c r="Z69" s="555"/>
      <c r="AA69" s="3" t="s">
        <v>39</v>
      </c>
      <c r="AB69" s="556">
        <f>S69+AB65-AB67-AB68</f>
        <v>0</v>
      </c>
      <c r="AC69" s="557"/>
      <c r="AD69" s="557"/>
      <c r="AE69" s="557"/>
      <c r="AF69" s="557"/>
      <c r="AG69" s="557"/>
      <c r="AH69" s="554"/>
      <c r="AI69" s="554"/>
      <c r="AJ69" s="555"/>
      <c r="AK69" s="3" t="s">
        <v>39</v>
      </c>
      <c r="AL69" s="556">
        <f>AB69+AL65-AL67-AL68</f>
        <v>0</v>
      </c>
      <c r="AM69" s="557"/>
      <c r="AN69" s="557"/>
      <c r="AO69" s="557"/>
      <c r="AP69" s="557"/>
      <c r="AQ69" s="554"/>
      <c r="AR69" s="554"/>
      <c r="AS69" s="555"/>
      <c r="AT69" s="3" t="s">
        <v>39</v>
      </c>
      <c r="AU69" s="556">
        <f>AL69+AU66-AU67-AU68</f>
        <v>0</v>
      </c>
      <c r="AV69" s="557"/>
      <c r="AW69" s="557"/>
      <c r="AX69" s="557"/>
      <c r="AY69" s="558"/>
    </row>
    <row r="70" spans="1:51" ht="25.5" customHeight="1" thickBot="1">
      <c r="A70" s="397" t="s">
        <v>56</v>
      </c>
      <c r="B70" s="398"/>
      <c r="C70" s="398"/>
      <c r="D70" s="398"/>
      <c r="E70" s="398"/>
      <c r="F70" s="398"/>
      <c r="G70" s="592" t="s">
        <v>54</v>
      </c>
      <c r="H70" s="593"/>
      <c r="I70" s="593"/>
      <c r="J70" s="593"/>
      <c r="K70" s="593"/>
      <c r="L70" s="594" t="s">
        <v>1</v>
      </c>
      <c r="M70" s="594"/>
      <c r="N70" s="594"/>
      <c r="O70" s="595" t="s">
        <v>144</v>
      </c>
      <c r="P70" s="392"/>
      <c r="Q70" s="392"/>
      <c r="R70" s="392"/>
      <c r="S70" s="392"/>
      <c r="T70" s="392"/>
      <c r="U70" s="392"/>
      <c r="V70" s="392"/>
      <c r="W70" s="596"/>
      <c r="X70" s="392" t="s">
        <v>145</v>
      </c>
      <c r="Y70" s="392"/>
      <c r="Z70" s="392"/>
      <c r="AA70" s="392"/>
      <c r="AB70" s="392"/>
      <c r="AC70" s="392"/>
      <c r="AD70" s="392"/>
      <c r="AE70" s="392"/>
      <c r="AF70" s="392"/>
      <c r="AG70" s="596"/>
      <c r="AH70" s="392" t="s">
        <v>149</v>
      </c>
      <c r="AI70" s="392"/>
      <c r="AJ70" s="392"/>
      <c r="AK70" s="392"/>
      <c r="AL70" s="392"/>
      <c r="AM70" s="392"/>
      <c r="AN70" s="392"/>
      <c r="AO70" s="392"/>
      <c r="AP70" s="596"/>
      <c r="AQ70" s="392" t="s">
        <v>150</v>
      </c>
      <c r="AR70" s="392"/>
      <c r="AS70" s="392"/>
      <c r="AT70" s="392"/>
      <c r="AU70" s="392"/>
      <c r="AV70" s="392"/>
      <c r="AW70" s="392"/>
      <c r="AX70" s="392"/>
      <c r="AY70" s="597"/>
    </row>
    <row r="71" spans="1:51" ht="25.5" customHeight="1">
      <c r="A71" s="400"/>
      <c r="B71" s="401"/>
      <c r="C71" s="401"/>
      <c r="D71" s="401"/>
      <c r="E71" s="401"/>
      <c r="F71" s="401"/>
      <c r="G71" s="623" t="s">
        <v>65</v>
      </c>
      <c r="H71" s="624"/>
      <c r="I71" s="624"/>
      <c r="J71" s="624"/>
      <c r="K71" s="624"/>
      <c r="L71" s="629" t="s">
        <v>38</v>
      </c>
      <c r="M71" s="629"/>
      <c r="N71" s="629"/>
      <c r="O71" s="616"/>
      <c r="P71" s="617"/>
      <c r="Q71" s="617"/>
      <c r="R71" s="7" t="s">
        <v>39</v>
      </c>
      <c r="S71" s="618"/>
      <c r="T71" s="618"/>
      <c r="U71" s="618"/>
      <c r="V71" s="618"/>
      <c r="W71" s="619"/>
      <c r="X71" s="616"/>
      <c r="Y71" s="617"/>
      <c r="Z71" s="617"/>
      <c r="AA71" s="7" t="s">
        <v>39</v>
      </c>
      <c r="AB71" s="618"/>
      <c r="AC71" s="618"/>
      <c r="AD71" s="618"/>
      <c r="AE71" s="618"/>
      <c r="AF71" s="618"/>
      <c r="AG71" s="619"/>
      <c r="AH71" s="616"/>
      <c r="AI71" s="617"/>
      <c r="AJ71" s="617"/>
      <c r="AK71" s="7" t="s">
        <v>39</v>
      </c>
      <c r="AL71" s="618"/>
      <c r="AM71" s="618"/>
      <c r="AN71" s="618"/>
      <c r="AO71" s="618"/>
      <c r="AP71" s="619"/>
      <c r="AQ71" s="620"/>
      <c r="AR71" s="620"/>
      <c r="AS71" s="620"/>
      <c r="AT71" s="620"/>
      <c r="AU71" s="620"/>
      <c r="AV71" s="620"/>
      <c r="AW71" s="620"/>
      <c r="AX71" s="620"/>
      <c r="AY71" s="621"/>
    </row>
    <row r="72" spans="1:51" ht="25.5" customHeight="1">
      <c r="A72" s="400"/>
      <c r="B72" s="401"/>
      <c r="C72" s="401"/>
      <c r="D72" s="401"/>
      <c r="E72" s="401"/>
      <c r="F72" s="401"/>
      <c r="G72" s="614"/>
      <c r="H72" s="615"/>
      <c r="I72" s="615"/>
      <c r="J72" s="615"/>
      <c r="K72" s="615"/>
      <c r="L72" s="627" t="s">
        <v>38</v>
      </c>
      <c r="M72" s="627"/>
      <c r="N72" s="627"/>
      <c r="O72" s="609"/>
      <c r="P72" s="609"/>
      <c r="Q72" s="610"/>
      <c r="R72" s="8" t="s">
        <v>39</v>
      </c>
      <c r="S72" s="611"/>
      <c r="T72" s="612"/>
      <c r="U72" s="612"/>
      <c r="V72" s="612"/>
      <c r="W72" s="612"/>
      <c r="X72" s="609"/>
      <c r="Y72" s="609"/>
      <c r="Z72" s="610"/>
      <c r="AA72" s="8" t="s">
        <v>39</v>
      </c>
      <c r="AB72" s="611"/>
      <c r="AC72" s="612"/>
      <c r="AD72" s="612"/>
      <c r="AE72" s="612"/>
      <c r="AF72" s="612"/>
      <c r="AG72" s="612"/>
      <c r="AH72" s="609"/>
      <c r="AI72" s="609"/>
      <c r="AJ72" s="610"/>
      <c r="AK72" s="8" t="s">
        <v>39</v>
      </c>
      <c r="AL72" s="611"/>
      <c r="AM72" s="612"/>
      <c r="AN72" s="612"/>
      <c r="AO72" s="612"/>
      <c r="AP72" s="612"/>
      <c r="AQ72" s="609"/>
      <c r="AR72" s="609"/>
      <c r="AS72" s="610"/>
      <c r="AT72" s="8" t="s">
        <v>39</v>
      </c>
      <c r="AU72" s="611"/>
      <c r="AV72" s="612"/>
      <c r="AW72" s="612"/>
      <c r="AX72" s="612"/>
      <c r="AY72" s="613"/>
    </row>
    <row r="73" spans="1:51" ht="25.5" customHeight="1">
      <c r="A73" s="400"/>
      <c r="B73" s="401"/>
      <c r="C73" s="401"/>
      <c r="D73" s="401"/>
      <c r="E73" s="401"/>
      <c r="F73" s="401"/>
      <c r="G73" s="614" t="s">
        <v>139</v>
      </c>
      <c r="H73" s="615"/>
      <c r="I73" s="615"/>
      <c r="J73" s="615"/>
      <c r="K73" s="615"/>
      <c r="L73" s="626" t="s">
        <v>38</v>
      </c>
      <c r="M73" s="626"/>
      <c r="N73" s="626"/>
      <c r="O73" s="598"/>
      <c r="P73" s="598"/>
      <c r="Q73" s="599"/>
      <c r="R73" s="2" t="s">
        <v>39</v>
      </c>
      <c r="S73" s="600"/>
      <c r="T73" s="601"/>
      <c r="U73" s="601"/>
      <c r="V73" s="601"/>
      <c r="W73" s="601"/>
      <c r="X73" s="598"/>
      <c r="Y73" s="598"/>
      <c r="Z73" s="599"/>
      <c r="AA73" s="2" t="s">
        <v>39</v>
      </c>
      <c r="AB73" s="600"/>
      <c r="AC73" s="601"/>
      <c r="AD73" s="601"/>
      <c r="AE73" s="601"/>
      <c r="AF73" s="601"/>
      <c r="AG73" s="601"/>
      <c r="AH73" s="598"/>
      <c r="AI73" s="598"/>
      <c r="AJ73" s="599"/>
      <c r="AK73" s="2" t="s">
        <v>39</v>
      </c>
      <c r="AL73" s="600"/>
      <c r="AM73" s="601"/>
      <c r="AN73" s="601"/>
      <c r="AO73" s="601"/>
      <c r="AP73" s="601"/>
      <c r="AQ73" s="598"/>
      <c r="AR73" s="598"/>
      <c r="AS73" s="599"/>
      <c r="AT73" s="2" t="s">
        <v>39</v>
      </c>
      <c r="AU73" s="600"/>
      <c r="AV73" s="601"/>
      <c r="AW73" s="601"/>
      <c r="AX73" s="601"/>
      <c r="AY73" s="602"/>
    </row>
    <row r="74" spans="1:51" ht="25.5" customHeight="1">
      <c r="A74" s="400"/>
      <c r="B74" s="401"/>
      <c r="C74" s="401"/>
      <c r="D74" s="401"/>
      <c r="E74" s="401"/>
      <c r="F74" s="401"/>
      <c r="G74" s="606" t="s">
        <v>57</v>
      </c>
      <c r="H74" s="607"/>
      <c r="I74" s="607"/>
      <c r="J74" s="607"/>
      <c r="K74" s="607"/>
      <c r="L74" s="626" t="s">
        <v>38</v>
      </c>
      <c r="M74" s="626"/>
      <c r="N74" s="626"/>
      <c r="O74" s="598"/>
      <c r="P74" s="598"/>
      <c r="Q74" s="599"/>
      <c r="R74" s="2" t="s">
        <v>39</v>
      </c>
      <c r="S74" s="600"/>
      <c r="T74" s="601"/>
      <c r="U74" s="601"/>
      <c r="V74" s="601"/>
      <c r="W74" s="601"/>
      <c r="X74" s="598"/>
      <c r="Y74" s="598"/>
      <c r="Z74" s="599"/>
      <c r="AA74" s="2" t="s">
        <v>39</v>
      </c>
      <c r="AB74" s="600"/>
      <c r="AC74" s="601"/>
      <c r="AD74" s="601"/>
      <c r="AE74" s="601"/>
      <c r="AF74" s="601"/>
      <c r="AG74" s="601"/>
      <c r="AH74" s="598"/>
      <c r="AI74" s="598"/>
      <c r="AJ74" s="599"/>
      <c r="AK74" s="2" t="s">
        <v>39</v>
      </c>
      <c r="AL74" s="600"/>
      <c r="AM74" s="601"/>
      <c r="AN74" s="601"/>
      <c r="AO74" s="601"/>
      <c r="AP74" s="601"/>
      <c r="AQ74" s="598"/>
      <c r="AR74" s="598"/>
      <c r="AS74" s="599"/>
      <c r="AT74" s="2" t="s">
        <v>39</v>
      </c>
      <c r="AU74" s="600"/>
      <c r="AV74" s="601"/>
      <c r="AW74" s="601"/>
      <c r="AX74" s="601"/>
      <c r="AY74" s="602"/>
    </row>
    <row r="75" spans="1:51" ht="25.5" customHeight="1" thickBot="1">
      <c r="A75" s="403"/>
      <c r="B75" s="404"/>
      <c r="C75" s="404"/>
      <c r="D75" s="404"/>
      <c r="E75" s="404"/>
      <c r="F75" s="404"/>
      <c r="G75" s="603" t="s">
        <v>58</v>
      </c>
      <c r="H75" s="604"/>
      <c r="I75" s="604"/>
      <c r="J75" s="604"/>
      <c r="K75" s="604"/>
      <c r="L75" s="628" t="s">
        <v>38</v>
      </c>
      <c r="M75" s="628"/>
      <c r="N75" s="628"/>
      <c r="O75" s="554"/>
      <c r="P75" s="554"/>
      <c r="Q75" s="555"/>
      <c r="R75" s="3" t="s">
        <v>39</v>
      </c>
      <c r="S75" s="556"/>
      <c r="T75" s="557"/>
      <c r="U75" s="557"/>
      <c r="V75" s="557"/>
      <c r="W75" s="557"/>
      <c r="X75" s="554"/>
      <c r="Y75" s="554"/>
      <c r="Z75" s="555"/>
      <c r="AA75" s="3" t="s">
        <v>39</v>
      </c>
      <c r="AB75" s="556">
        <f>S75+AB71-AB73-AB74</f>
        <v>0</v>
      </c>
      <c r="AC75" s="557"/>
      <c r="AD75" s="557"/>
      <c r="AE75" s="557"/>
      <c r="AF75" s="557"/>
      <c r="AG75" s="557"/>
      <c r="AH75" s="554"/>
      <c r="AI75" s="554"/>
      <c r="AJ75" s="555"/>
      <c r="AK75" s="3" t="s">
        <v>39</v>
      </c>
      <c r="AL75" s="556">
        <f>AB75+AL71-AL73-AL74</f>
        <v>0</v>
      </c>
      <c r="AM75" s="557"/>
      <c r="AN75" s="557"/>
      <c r="AO75" s="557"/>
      <c r="AP75" s="557"/>
      <c r="AQ75" s="554"/>
      <c r="AR75" s="554"/>
      <c r="AS75" s="555"/>
      <c r="AT75" s="3" t="s">
        <v>39</v>
      </c>
      <c r="AU75" s="556">
        <f>AL75+AU72-AU73-AU74</f>
        <v>0</v>
      </c>
      <c r="AV75" s="557"/>
      <c r="AW75" s="557"/>
      <c r="AX75" s="557"/>
      <c r="AY75" s="558"/>
    </row>
    <row r="76" spans="1:51" ht="25.5" customHeight="1" thickBot="1">
      <c r="A76" s="397" t="s">
        <v>59</v>
      </c>
      <c r="B76" s="398"/>
      <c r="C76" s="398"/>
      <c r="D76" s="398"/>
      <c r="E76" s="398"/>
      <c r="F76" s="398"/>
      <c r="G76" s="592" t="s">
        <v>54</v>
      </c>
      <c r="H76" s="593"/>
      <c r="I76" s="593"/>
      <c r="J76" s="593"/>
      <c r="K76" s="593"/>
      <c r="L76" s="594" t="s">
        <v>1</v>
      </c>
      <c r="M76" s="594"/>
      <c r="N76" s="594"/>
      <c r="O76" s="595" t="s">
        <v>144</v>
      </c>
      <c r="P76" s="392"/>
      <c r="Q76" s="392"/>
      <c r="R76" s="392"/>
      <c r="S76" s="392"/>
      <c r="T76" s="392"/>
      <c r="U76" s="392"/>
      <c r="V76" s="392"/>
      <c r="W76" s="596"/>
      <c r="X76" s="392" t="s">
        <v>145</v>
      </c>
      <c r="Y76" s="392"/>
      <c r="Z76" s="392"/>
      <c r="AA76" s="392"/>
      <c r="AB76" s="392"/>
      <c r="AC76" s="392"/>
      <c r="AD76" s="392"/>
      <c r="AE76" s="392"/>
      <c r="AF76" s="392"/>
      <c r="AG76" s="596"/>
      <c r="AH76" s="392" t="s">
        <v>149</v>
      </c>
      <c r="AI76" s="392"/>
      <c r="AJ76" s="392"/>
      <c r="AK76" s="392"/>
      <c r="AL76" s="392"/>
      <c r="AM76" s="392"/>
      <c r="AN76" s="392"/>
      <c r="AO76" s="392"/>
      <c r="AP76" s="596"/>
      <c r="AQ76" s="392" t="s">
        <v>150</v>
      </c>
      <c r="AR76" s="392"/>
      <c r="AS76" s="392"/>
      <c r="AT76" s="392"/>
      <c r="AU76" s="392"/>
      <c r="AV76" s="392"/>
      <c r="AW76" s="392"/>
      <c r="AX76" s="392"/>
      <c r="AY76" s="597"/>
    </row>
    <row r="77" spans="1:51" ht="25.5" customHeight="1">
      <c r="A77" s="400"/>
      <c r="B77" s="401"/>
      <c r="C77" s="401"/>
      <c r="D77" s="401"/>
      <c r="E77" s="401"/>
      <c r="F77" s="401"/>
      <c r="G77" s="623" t="s">
        <v>66</v>
      </c>
      <c r="H77" s="624"/>
      <c r="I77" s="624"/>
      <c r="J77" s="624"/>
      <c r="K77" s="624"/>
      <c r="L77" s="625" t="s">
        <v>38</v>
      </c>
      <c r="M77" s="625"/>
      <c r="N77" s="625"/>
      <c r="O77" s="616"/>
      <c r="P77" s="617"/>
      <c r="Q77" s="617"/>
      <c r="R77" s="7" t="s">
        <v>39</v>
      </c>
      <c r="S77" s="618"/>
      <c r="T77" s="618"/>
      <c r="U77" s="618"/>
      <c r="V77" s="618"/>
      <c r="W77" s="619"/>
      <c r="X77" s="616"/>
      <c r="Y77" s="617"/>
      <c r="Z77" s="617"/>
      <c r="AA77" s="7" t="s">
        <v>39</v>
      </c>
      <c r="AB77" s="618"/>
      <c r="AC77" s="618"/>
      <c r="AD77" s="618"/>
      <c r="AE77" s="618"/>
      <c r="AF77" s="618"/>
      <c r="AG77" s="619"/>
      <c r="AH77" s="616"/>
      <c r="AI77" s="617"/>
      <c r="AJ77" s="617"/>
      <c r="AK77" s="7" t="s">
        <v>39</v>
      </c>
      <c r="AL77" s="618"/>
      <c r="AM77" s="618"/>
      <c r="AN77" s="618"/>
      <c r="AO77" s="618"/>
      <c r="AP77" s="619"/>
      <c r="AQ77" s="620"/>
      <c r="AR77" s="620"/>
      <c r="AS77" s="620"/>
      <c r="AT77" s="620"/>
      <c r="AU77" s="620"/>
      <c r="AV77" s="620"/>
      <c r="AW77" s="620"/>
      <c r="AX77" s="620"/>
      <c r="AY77" s="621"/>
    </row>
    <row r="78" spans="1:51" ht="25.5" customHeight="1">
      <c r="A78" s="400"/>
      <c r="B78" s="401"/>
      <c r="C78" s="401"/>
      <c r="D78" s="401"/>
      <c r="E78" s="401"/>
      <c r="F78" s="401"/>
      <c r="G78" s="614"/>
      <c r="H78" s="615"/>
      <c r="I78" s="615"/>
      <c r="J78" s="615"/>
      <c r="K78" s="615"/>
      <c r="L78" s="622" t="s">
        <v>38</v>
      </c>
      <c r="M78" s="622"/>
      <c r="N78" s="622"/>
      <c r="O78" s="609"/>
      <c r="P78" s="609"/>
      <c r="Q78" s="610"/>
      <c r="R78" s="8" t="s">
        <v>39</v>
      </c>
      <c r="S78" s="611"/>
      <c r="T78" s="612"/>
      <c r="U78" s="612"/>
      <c r="V78" s="612"/>
      <c r="W78" s="612"/>
      <c r="X78" s="609"/>
      <c r="Y78" s="609"/>
      <c r="Z78" s="610"/>
      <c r="AA78" s="8" t="s">
        <v>39</v>
      </c>
      <c r="AB78" s="611"/>
      <c r="AC78" s="612"/>
      <c r="AD78" s="612"/>
      <c r="AE78" s="612"/>
      <c r="AF78" s="612"/>
      <c r="AG78" s="612"/>
      <c r="AH78" s="609"/>
      <c r="AI78" s="609"/>
      <c r="AJ78" s="610"/>
      <c r="AK78" s="8" t="s">
        <v>39</v>
      </c>
      <c r="AL78" s="611"/>
      <c r="AM78" s="612"/>
      <c r="AN78" s="612"/>
      <c r="AO78" s="612"/>
      <c r="AP78" s="612"/>
      <c r="AQ78" s="609"/>
      <c r="AR78" s="609"/>
      <c r="AS78" s="610"/>
      <c r="AT78" s="8" t="s">
        <v>39</v>
      </c>
      <c r="AU78" s="611"/>
      <c r="AV78" s="612"/>
      <c r="AW78" s="612"/>
      <c r="AX78" s="612"/>
      <c r="AY78" s="613"/>
    </row>
    <row r="79" spans="1:51" ht="25.5" customHeight="1">
      <c r="A79" s="400"/>
      <c r="B79" s="401"/>
      <c r="C79" s="401"/>
      <c r="D79" s="401"/>
      <c r="E79" s="401"/>
      <c r="F79" s="401"/>
      <c r="G79" s="614" t="s">
        <v>140</v>
      </c>
      <c r="H79" s="615"/>
      <c r="I79" s="615"/>
      <c r="J79" s="615"/>
      <c r="K79" s="615"/>
      <c r="L79" s="608" t="s">
        <v>38</v>
      </c>
      <c r="M79" s="608"/>
      <c r="N79" s="608"/>
      <c r="O79" s="598"/>
      <c r="P79" s="598"/>
      <c r="Q79" s="599"/>
      <c r="R79" s="2" t="s">
        <v>39</v>
      </c>
      <c r="S79" s="600"/>
      <c r="T79" s="601"/>
      <c r="U79" s="601"/>
      <c r="V79" s="601"/>
      <c r="W79" s="601"/>
      <c r="X79" s="598"/>
      <c r="Y79" s="598"/>
      <c r="Z79" s="599"/>
      <c r="AA79" s="2" t="s">
        <v>39</v>
      </c>
      <c r="AB79" s="600"/>
      <c r="AC79" s="601"/>
      <c r="AD79" s="601"/>
      <c r="AE79" s="601"/>
      <c r="AF79" s="601"/>
      <c r="AG79" s="601"/>
      <c r="AH79" s="598"/>
      <c r="AI79" s="598"/>
      <c r="AJ79" s="599"/>
      <c r="AK79" s="2" t="s">
        <v>39</v>
      </c>
      <c r="AL79" s="600"/>
      <c r="AM79" s="601"/>
      <c r="AN79" s="601"/>
      <c r="AO79" s="601"/>
      <c r="AP79" s="601"/>
      <c r="AQ79" s="598"/>
      <c r="AR79" s="598"/>
      <c r="AS79" s="599"/>
      <c r="AT79" s="2" t="s">
        <v>39</v>
      </c>
      <c r="AU79" s="600"/>
      <c r="AV79" s="601"/>
      <c r="AW79" s="601"/>
      <c r="AX79" s="601"/>
      <c r="AY79" s="602"/>
    </row>
    <row r="80" spans="1:51" ht="25.5" customHeight="1">
      <c r="A80" s="400"/>
      <c r="B80" s="401"/>
      <c r="C80" s="401"/>
      <c r="D80" s="401"/>
      <c r="E80" s="401"/>
      <c r="F80" s="401"/>
      <c r="G80" s="606" t="s">
        <v>60</v>
      </c>
      <c r="H80" s="607"/>
      <c r="I80" s="607"/>
      <c r="J80" s="607"/>
      <c r="K80" s="607"/>
      <c r="L80" s="608" t="s">
        <v>38</v>
      </c>
      <c r="M80" s="608"/>
      <c r="N80" s="608"/>
      <c r="O80" s="598"/>
      <c r="P80" s="598"/>
      <c r="Q80" s="599"/>
      <c r="R80" s="2" t="s">
        <v>39</v>
      </c>
      <c r="S80" s="600"/>
      <c r="T80" s="601"/>
      <c r="U80" s="601"/>
      <c r="V80" s="601"/>
      <c r="W80" s="601"/>
      <c r="X80" s="598"/>
      <c r="Y80" s="598"/>
      <c r="Z80" s="599"/>
      <c r="AA80" s="2" t="s">
        <v>39</v>
      </c>
      <c r="AB80" s="600"/>
      <c r="AC80" s="601"/>
      <c r="AD80" s="601"/>
      <c r="AE80" s="601"/>
      <c r="AF80" s="601"/>
      <c r="AG80" s="601"/>
      <c r="AH80" s="598"/>
      <c r="AI80" s="598"/>
      <c r="AJ80" s="599"/>
      <c r="AK80" s="2" t="s">
        <v>39</v>
      </c>
      <c r="AL80" s="600"/>
      <c r="AM80" s="601"/>
      <c r="AN80" s="601"/>
      <c r="AO80" s="601"/>
      <c r="AP80" s="601"/>
      <c r="AQ80" s="598"/>
      <c r="AR80" s="598"/>
      <c r="AS80" s="599"/>
      <c r="AT80" s="2" t="s">
        <v>39</v>
      </c>
      <c r="AU80" s="600"/>
      <c r="AV80" s="601"/>
      <c r="AW80" s="601"/>
      <c r="AX80" s="601"/>
      <c r="AY80" s="602"/>
    </row>
    <row r="81" spans="1:57" ht="25.5" customHeight="1" thickBot="1">
      <c r="A81" s="403"/>
      <c r="B81" s="404"/>
      <c r="C81" s="404"/>
      <c r="D81" s="404"/>
      <c r="E81" s="404"/>
      <c r="F81" s="404"/>
      <c r="G81" s="603" t="s">
        <v>61</v>
      </c>
      <c r="H81" s="604"/>
      <c r="I81" s="604"/>
      <c r="J81" s="604"/>
      <c r="K81" s="604"/>
      <c r="L81" s="605" t="s">
        <v>38</v>
      </c>
      <c r="M81" s="605"/>
      <c r="N81" s="605"/>
      <c r="O81" s="554"/>
      <c r="P81" s="554"/>
      <c r="Q81" s="555"/>
      <c r="R81" s="3" t="s">
        <v>39</v>
      </c>
      <c r="S81" s="556"/>
      <c r="T81" s="557"/>
      <c r="U81" s="557"/>
      <c r="V81" s="557"/>
      <c r="W81" s="557"/>
      <c r="X81" s="554"/>
      <c r="Y81" s="554"/>
      <c r="Z81" s="555"/>
      <c r="AA81" s="3" t="s">
        <v>39</v>
      </c>
      <c r="AB81" s="556">
        <f>S81+AB77-AB79-AB80</f>
        <v>0</v>
      </c>
      <c r="AC81" s="557"/>
      <c r="AD81" s="557"/>
      <c r="AE81" s="557"/>
      <c r="AF81" s="557"/>
      <c r="AG81" s="557"/>
      <c r="AH81" s="554"/>
      <c r="AI81" s="554"/>
      <c r="AJ81" s="555"/>
      <c r="AK81" s="3" t="s">
        <v>39</v>
      </c>
      <c r="AL81" s="556">
        <f>AB81+AL77-AL79-AL80</f>
        <v>0</v>
      </c>
      <c r="AM81" s="557"/>
      <c r="AN81" s="557"/>
      <c r="AO81" s="557"/>
      <c r="AP81" s="557"/>
      <c r="AQ81" s="554"/>
      <c r="AR81" s="554"/>
      <c r="AS81" s="555"/>
      <c r="AT81" s="3" t="s">
        <v>39</v>
      </c>
      <c r="AU81" s="556">
        <f>AL81+AU78-AU79-AU80</f>
        <v>0</v>
      </c>
      <c r="AV81" s="557"/>
      <c r="AW81" s="557"/>
      <c r="AX81" s="557"/>
      <c r="AY81" s="558"/>
    </row>
    <row r="82" spans="1:57" ht="20.100000000000001" customHeight="1">
      <c r="A82" s="559" t="s">
        <v>64</v>
      </c>
      <c r="B82" s="560"/>
      <c r="C82" s="560"/>
      <c r="D82" s="560"/>
      <c r="E82" s="560"/>
      <c r="F82" s="561"/>
      <c r="G82" s="565" t="s">
        <v>71</v>
      </c>
      <c r="H82" s="566"/>
      <c r="I82" s="566"/>
      <c r="J82" s="566"/>
      <c r="K82" s="566"/>
      <c r="L82" s="566"/>
      <c r="M82" s="566"/>
      <c r="N82" s="566"/>
      <c r="O82" s="571" t="s">
        <v>94</v>
      </c>
      <c r="P82" s="572"/>
      <c r="Q82" s="572"/>
      <c r="R82" s="572"/>
      <c r="S82" s="572"/>
      <c r="T82" s="572"/>
      <c r="U82" s="572"/>
      <c r="V82" s="572"/>
      <c r="W82" s="572"/>
      <c r="X82" s="572"/>
      <c r="Y82" s="572"/>
      <c r="Z82" s="572"/>
      <c r="AA82" s="572"/>
      <c r="AB82" s="572"/>
      <c r="AC82" s="572"/>
      <c r="AD82" s="572"/>
      <c r="AE82" s="572"/>
      <c r="AF82" s="573"/>
      <c r="AG82" s="574" t="s">
        <v>72</v>
      </c>
      <c r="AH82" s="575"/>
      <c r="AI82" s="575"/>
      <c r="AJ82" s="575"/>
      <c r="AK82" s="575"/>
      <c r="AL82" s="575"/>
      <c r="AM82" s="575"/>
      <c r="AN82" s="575"/>
      <c r="AO82" s="575"/>
      <c r="AP82" s="575"/>
      <c r="AQ82" s="575"/>
      <c r="AR82" s="575"/>
      <c r="AS82" s="575"/>
      <c r="AT82" s="575"/>
      <c r="AU82" s="575"/>
      <c r="AV82" s="575"/>
      <c r="AW82" s="575"/>
      <c r="AX82" s="575"/>
      <c r="AY82" s="576"/>
    </row>
    <row r="83" spans="1:57" ht="20.100000000000001" customHeight="1">
      <c r="A83" s="562"/>
      <c r="B83" s="563"/>
      <c r="C83" s="563"/>
      <c r="D83" s="563"/>
      <c r="E83" s="563"/>
      <c r="F83" s="564"/>
      <c r="G83" s="567"/>
      <c r="H83" s="568"/>
      <c r="I83" s="568"/>
      <c r="J83" s="568"/>
      <c r="K83" s="568"/>
      <c r="L83" s="568"/>
      <c r="M83" s="568"/>
      <c r="N83" s="568"/>
      <c r="O83" s="526" t="s">
        <v>95</v>
      </c>
      <c r="P83" s="527"/>
      <c r="Q83" s="527"/>
      <c r="R83" s="527"/>
      <c r="S83" s="527"/>
      <c r="T83" s="527"/>
      <c r="U83" s="527"/>
      <c r="V83" s="527"/>
      <c r="W83" s="527"/>
      <c r="X83" s="527"/>
      <c r="Y83" s="527"/>
      <c r="Z83" s="527"/>
      <c r="AA83" s="527"/>
      <c r="AB83" s="527"/>
      <c r="AC83" s="527"/>
      <c r="AD83" s="527"/>
      <c r="AE83" s="527"/>
      <c r="AF83" s="528"/>
      <c r="AG83" s="577"/>
      <c r="AH83" s="578"/>
      <c r="AI83" s="578"/>
      <c r="AJ83" s="578"/>
      <c r="AK83" s="578"/>
      <c r="AL83" s="578"/>
      <c r="AM83" s="578"/>
      <c r="AN83" s="578"/>
      <c r="AO83" s="578"/>
      <c r="AP83" s="578"/>
      <c r="AQ83" s="578"/>
      <c r="AR83" s="578"/>
      <c r="AS83" s="578"/>
      <c r="AT83" s="578"/>
      <c r="AU83" s="578"/>
      <c r="AV83" s="578"/>
      <c r="AW83" s="578"/>
      <c r="AX83" s="578"/>
      <c r="AY83" s="579"/>
    </row>
    <row r="84" spans="1:57" ht="20.100000000000001" customHeight="1">
      <c r="A84" s="562"/>
      <c r="B84" s="563"/>
      <c r="C84" s="563"/>
      <c r="D84" s="563"/>
      <c r="E84" s="563"/>
      <c r="F84" s="564"/>
      <c r="G84" s="567"/>
      <c r="H84" s="568"/>
      <c r="I84" s="568"/>
      <c r="J84" s="568"/>
      <c r="K84" s="568"/>
      <c r="L84" s="568"/>
      <c r="M84" s="568"/>
      <c r="N84" s="568"/>
      <c r="O84" s="526" t="s">
        <v>96</v>
      </c>
      <c r="P84" s="527"/>
      <c r="Q84" s="527"/>
      <c r="R84" s="527"/>
      <c r="S84" s="527"/>
      <c r="T84" s="527"/>
      <c r="U84" s="527"/>
      <c r="V84" s="527"/>
      <c r="W84" s="527"/>
      <c r="X84" s="527"/>
      <c r="Y84" s="527"/>
      <c r="Z84" s="527"/>
      <c r="AA84" s="527"/>
      <c r="AB84" s="527"/>
      <c r="AC84" s="527"/>
      <c r="AD84" s="527"/>
      <c r="AE84" s="527"/>
      <c r="AF84" s="528"/>
      <c r="AG84" s="580" t="s">
        <v>185</v>
      </c>
      <c r="AH84" s="581"/>
      <c r="AI84" s="581"/>
      <c r="AJ84" s="581"/>
      <c r="AK84" s="581"/>
      <c r="AL84" s="581"/>
      <c r="AM84" s="581"/>
      <c r="AN84" s="581"/>
      <c r="AO84" s="581"/>
      <c r="AP84" s="581"/>
      <c r="AQ84" s="581"/>
      <c r="AR84" s="581"/>
      <c r="AS84" s="581"/>
      <c r="AT84" s="581"/>
      <c r="AU84" s="581"/>
      <c r="AV84" s="581"/>
      <c r="AW84" s="581"/>
      <c r="AX84" s="581"/>
      <c r="AY84" s="582"/>
    </row>
    <row r="85" spans="1:57" ht="20.100000000000001" customHeight="1">
      <c r="A85" s="562"/>
      <c r="B85" s="563"/>
      <c r="C85" s="563"/>
      <c r="D85" s="563"/>
      <c r="E85" s="563"/>
      <c r="F85" s="564"/>
      <c r="G85" s="567"/>
      <c r="H85" s="568"/>
      <c r="I85" s="568"/>
      <c r="J85" s="568"/>
      <c r="K85" s="568"/>
      <c r="L85" s="568"/>
      <c r="M85" s="568"/>
      <c r="N85" s="568"/>
      <c r="O85" s="589" t="s">
        <v>184</v>
      </c>
      <c r="P85" s="590"/>
      <c r="Q85" s="590"/>
      <c r="R85" s="590"/>
      <c r="S85" s="590"/>
      <c r="T85" s="590"/>
      <c r="U85" s="590"/>
      <c r="V85" s="590"/>
      <c r="W85" s="590"/>
      <c r="X85" s="590"/>
      <c r="Y85" s="590"/>
      <c r="Z85" s="590"/>
      <c r="AA85" s="590"/>
      <c r="AB85" s="590"/>
      <c r="AC85" s="590"/>
      <c r="AD85" s="590"/>
      <c r="AE85" s="590"/>
      <c r="AF85" s="591"/>
      <c r="AG85" s="583"/>
      <c r="AH85" s="584"/>
      <c r="AI85" s="584"/>
      <c r="AJ85" s="584"/>
      <c r="AK85" s="584"/>
      <c r="AL85" s="584"/>
      <c r="AM85" s="584"/>
      <c r="AN85" s="584"/>
      <c r="AO85" s="584"/>
      <c r="AP85" s="584"/>
      <c r="AQ85" s="584"/>
      <c r="AR85" s="584"/>
      <c r="AS85" s="584"/>
      <c r="AT85" s="584"/>
      <c r="AU85" s="584"/>
      <c r="AV85" s="584"/>
      <c r="AW85" s="584"/>
      <c r="AX85" s="584"/>
      <c r="AY85" s="585"/>
    </row>
    <row r="86" spans="1:57" ht="20.100000000000001" customHeight="1">
      <c r="A86" s="562"/>
      <c r="B86" s="563"/>
      <c r="C86" s="563"/>
      <c r="D86" s="563"/>
      <c r="E86" s="563"/>
      <c r="F86" s="564"/>
      <c r="G86" s="569"/>
      <c r="H86" s="570"/>
      <c r="I86" s="570"/>
      <c r="J86" s="570"/>
      <c r="K86" s="570"/>
      <c r="L86" s="570"/>
      <c r="M86" s="570"/>
      <c r="N86" s="570"/>
      <c r="O86" s="526" t="s">
        <v>97</v>
      </c>
      <c r="P86" s="527"/>
      <c r="Q86" s="527"/>
      <c r="R86" s="527"/>
      <c r="S86" s="527"/>
      <c r="T86" s="527"/>
      <c r="U86" s="527"/>
      <c r="V86" s="527"/>
      <c r="W86" s="527"/>
      <c r="X86" s="527"/>
      <c r="Y86" s="527"/>
      <c r="Z86" s="527"/>
      <c r="AA86" s="527"/>
      <c r="AB86" s="527"/>
      <c r="AC86" s="527"/>
      <c r="AD86" s="527"/>
      <c r="AE86" s="527"/>
      <c r="AF86" s="528"/>
      <c r="AG86" s="586"/>
      <c r="AH86" s="587"/>
      <c r="AI86" s="587"/>
      <c r="AJ86" s="587"/>
      <c r="AK86" s="587"/>
      <c r="AL86" s="587"/>
      <c r="AM86" s="587"/>
      <c r="AN86" s="587"/>
      <c r="AO86" s="587"/>
      <c r="AP86" s="587"/>
      <c r="AQ86" s="587"/>
      <c r="AR86" s="587"/>
      <c r="AS86" s="587"/>
      <c r="AT86" s="587"/>
      <c r="AU86" s="587"/>
      <c r="AV86" s="587"/>
      <c r="AW86" s="587"/>
      <c r="AX86" s="587"/>
      <c r="AY86" s="588"/>
    </row>
    <row r="87" spans="1:57" ht="60" customHeight="1" thickBot="1">
      <c r="A87" s="562"/>
      <c r="B87" s="563"/>
      <c r="C87" s="563"/>
      <c r="D87" s="563"/>
      <c r="E87" s="563"/>
      <c r="F87" s="564"/>
      <c r="G87" s="529" t="s">
        <v>73</v>
      </c>
      <c r="H87" s="530"/>
      <c r="I87" s="530"/>
      <c r="J87" s="530"/>
      <c r="K87" s="530"/>
      <c r="L87" s="530"/>
      <c r="M87" s="530"/>
      <c r="N87" s="530"/>
      <c r="O87" s="531"/>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3"/>
    </row>
    <row r="88" spans="1:57" ht="36" customHeight="1">
      <c r="A88" s="534" t="s">
        <v>123</v>
      </c>
      <c r="B88" s="535"/>
      <c r="C88" s="535"/>
      <c r="D88" s="535"/>
      <c r="E88" s="535"/>
      <c r="F88" s="536"/>
      <c r="G88" s="543">
        <v>1.87</v>
      </c>
      <c r="H88" s="543"/>
      <c r="I88" s="543"/>
      <c r="J88" s="543"/>
      <c r="K88" s="543"/>
      <c r="L88" s="543"/>
      <c r="M88" s="543"/>
      <c r="N88" s="543"/>
      <c r="O88" s="546" t="s">
        <v>2</v>
      </c>
      <c r="P88" s="546"/>
      <c r="Q88" s="546"/>
      <c r="R88" s="547" t="s">
        <v>122</v>
      </c>
      <c r="S88" s="547"/>
      <c r="T88" s="547"/>
      <c r="U88" s="548" t="s">
        <v>232</v>
      </c>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8"/>
      <c r="AU88" s="548"/>
      <c r="AV88" s="548"/>
      <c r="AW88" s="548"/>
      <c r="AX88" s="548"/>
      <c r="AY88" s="549"/>
    </row>
    <row r="89" spans="1:57" ht="48" customHeight="1">
      <c r="A89" s="537"/>
      <c r="B89" s="538"/>
      <c r="C89" s="538"/>
      <c r="D89" s="538"/>
      <c r="E89" s="538"/>
      <c r="F89" s="539"/>
      <c r="G89" s="544"/>
      <c r="H89" s="544"/>
      <c r="I89" s="544"/>
      <c r="J89" s="544"/>
      <c r="K89" s="544"/>
      <c r="L89" s="544"/>
      <c r="M89" s="544"/>
      <c r="N89" s="544"/>
      <c r="O89" s="513"/>
      <c r="P89" s="513"/>
      <c r="Q89" s="513"/>
      <c r="R89" s="550" t="s">
        <v>129</v>
      </c>
      <c r="S89" s="550"/>
      <c r="T89" s="550"/>
      <c r="U89" s="551" t="s">
        <v>227</v>
      </c>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3"/>
    </row>
    <row r="90" spans="1:57" ht="45" customHeight="1">
      <c r="A90" s="537"/>
      <c r="B90" s="538"/>
      <c r="C90" s="538"/>
      <c r="D90" s="538"/>
      <c r="E90" s="538"/>
      <c r="F90" s="539"/>
      <c r="G90" s="544"/>
      <c r="H90" s="544"/>
      <c r="I90" s="544"/>
      <c r="J90" s="544"/>
      <c r="K90" s="544"/>
      <c r="L90" s="544"/>
      <c r="M90" s="544"/>
      <c r="N90" s="544"/>
      <c r="O90" s="513" t="s">
        <v>133</v>
      </c>
      <c r="P90" s="513"/>
      <c r="Q90" s="513"/>
      <c r="R90" s="513"/>
      <c r="S90" s="513"/>
      <c r="T90" s="513"/>
      <c r="U90" s="515" t="s">
        <v>122</v>
      </c>
      <c r="V90" s="515"/>
      <c r="W90" s="515"/>
      <c r="X90" s="516" t="s">
        <v>225</v>
      </c>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8"/>
    </row>
    <row r="91" spans="1:57" ht="101.25" customHeight="1">
      <c r="A91" s="537"/>
      <c r="B91" s="538"/>
      <c r="C91" s="538"/>
      <c r="D91" s="538"/>
      <c r="E91" s="538"/>
      <c r="F91" s="539"/>
      <c r="G91" s="544"/>
      <c r="H91" s="544"/>
      <c r="I91" s="544"/>
      <c r="J91" s="544"/>
      <c r="K91" s="544"/>
      <c r="L91" s="544"/>
      <c r="M91" s="544"/>
      <c r="N91" s="544"/>
      <c r="O91" s="513"/>
      <c r="P91" s="513"/>
      <c r="Q91" s="513"/>
      <c r="R91" s="513"/>
      <c r="S91" s="513"/>
      <c r="T91" s="513"/>
      <c r="U91" s="519" t="s">
        <v>130</v>
      </c>
      <c r="V91" s="519"/>
      <c r="W91" s="519"/>
      <c r="X91" s="520" t="s">
        <v>226</v>
      </c>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1"/>
      <c r="AY91" s="522"/>
    </row>
    <row r="92" spans="1:57" ht="143.25" customHeight="1">
      <c r="A92" s="537"/>
      <c r="B92" s="538"/>
      <c r="C92" s="538"/>
      <c r="D92" s="538"/>
      <c r="E92" s="538"/>
      <c r="F92" s="539"/>
      <c r="G92" s="544"/>
      <c r="H92" s="544"/>
      <c r="I92" s="544"/>
      <c r="J92" s="544"/>
      <c r="K92" s="544"/>
      <c r="L92" s="544"/>
      <c r="M92" s="544"/>
      <c r="N92" s="544"/>
      <c r="O92" s="513"/>
      <c r="P92" s="513"/>
      <c r="Q92" s="513"/>
      <c r="R92" s="513"/>
      <c r="S92" s="513"/>
      <c r="T92" s="513"/>
      <c r="U92" s="519" t="s">
        <v>134</v>
      </c>
      <c r="V92" s="519"/>
      <c r="W92" s="519"/>
      <c r="X92" s="520" t="s">
        <v>228</v>
      </c>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1"/>
      <c r="AY92" s="522"/>
      <c r="BE92" s="23"/>
    </row>
    <row r="93" spans="1:57" ht="96" customHeight="1" thickBot="1">
      <c r="A93" s="540"/>
      <c r="B93" s="541"/>
      <c r="C93" s="541"/>
      <c r="D93" s="541"/>
      <c r="E93" s="541"/>
      <c r="F93" s="542"/>
      <c r="G93" s="545"/>
      <c r="H93" s="545"/>
      <c r="I93" s="545"/>
      <c r="J93" s="545"/>
      <c r="K93" s="545"/>
      <c r="L93" s="545"/>
      <c r="M93" s="545"/>
      <c r="N93" s="545"/>
      <c r="O93" s="514"/>
      <c r="P93" s="514"/>
      <c r="Q93" s="514"/>
      <c r="R93" s="514"/>
      <c r="S93" s="514"/>
      <c r="T93" s="514"/>
      <c r="U93" s="523" t="s">
        <v>135</v>
      </c>
      <c r="V93" s="523"/>
      <c r="W93" s="523"/>
      <c r="X93" s="524" t="s">
        <v>229</v>
      </c>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5"/>
    </row>
    <row r="94" spans="1:57" ht="30.4" customHeight="1">
      <c r="A94" s="488" t="s">
        <v>44</v>
      </c>
      <c r="B94" s="489"/>
      <c r="C94" s="489"/>
      <c r="D94" s="489"/>
      <c r="E94" s="489"/>
      <c r="F94" s="490"/>
      <c r="G94" s="497" t="s">
        <v>44</v>
      </c>
      <c r="H94" s="498"/>
      <c r="I94" s="498"/>
      <c r="J94" s="498"/>
      <c r="K94" s="498"/>
      <c r="L94" s="498"/>
      <c r="M94" s="498"/>
      <c r="N94" s="498"/>
      <c r="O94" s="498"/>
      <c r="P94" s="498"/>
      <c r="Q94" s="498"/>
      <c r="R94" s="498"/>
      <c r="S94" s="498"/>
      <c r="T94" s="498"/>
      <c r="U94" s="499" t="s">
        <v>34</v>
      </c>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499"/>
      <c r="AU94" s="499"/>
      <c r="AV94" s="499"/>
      <c r="AW94" s="499"/>
      <c r="AX94" s="499"/>
      <c r="AY94" s="500"/>
    </row>
    <row r="95" spans="1:57" ht="36" customHeight="1">
      <c r="A95" s="491"/>
      <c r="B95" s="492"/>
      <c r="C95" s="492"/>
      <c r="D95" s="492"/>
      <c r="E95" s="492"/>
      <c r="F95" s="493"/>
      <c r="G95" s="501" t="s">
        <v>35</v>
      </c>
      <c r="H95" s="502"/>
      <c r="I95" s="502"/>
      <c r="J95" s="502"/>
      <c r="K95" s="502"/>
      <c r="L95" s="502"/>
      <c r="M95" s="502"/>
      <c r="N95" s="503"/>
      <c r="O95" s="504" t="s">
        <v>33</v>
      </c>
      <c r="P95" s="505"/>
      <c r="Q95" s="505"/>
      <c r="R95" s="505"/>
      <c r="S95" s="505"/>
      <c r="T95" s="505"/>
      <c r="U95" s="505"/>
      <c r="V95" s="505"/>
      <c r="W95" s="505"/>
      <c r="X95" s="505"/>
      <c r="Y95" s="505"/>
      <c r="Z95" s="505"/>
      <c r="AA95" s="505"/>
      <c r="AB95" s="505"/>
      <c r="AC95" s="505"/>
      <c r="AD95" s="505"/>
      <c r="AE95" s="505"/>
      <c r="AF95" s="505"/>
      <c r="AG95" s="505"/>
      <c r="AH95" s="505"/>
      <c r="AI95" s="505"/>
      <c r="AJ95" s="505"/>
      <c r="AK95" s="505"/>
      <c r="AL95" s="505"/>
      <c r="AM95" s="505"/>
      <c r="AN95" s="505"/>
      <c r="AO95" s="505"/>
      <c r="AP95" s="505"/>
      <c r="AQ95" s="505"/>
      <c r="AR95" s="505"/>
      <c r="AS95" s="505"/>
      <c r="AT95" s="505"/>
      <c r="AU95" s="505"/>
      <c r="AV95" s="505"/>
      <c r="AW95" s="505"/>
      <c r="AX95" s="505"/>
      <c r="AY95" s="506"/>
    </row>
    <row r="96" spans="1:57" ht="36" customHeight="1">
      <c r="A96" s="491"/>
      <c r="B96" s="492"/>
      <c r="C96" s="492"/>
      <c r="D96" s="492"/>
      <c r="E96" s="492"/>
      <c r="F96" s="493"/>
      <c r="G96" s="501" t="s">
        <v>36</v>
      </c>
      <c r="H96" s="502"/>
      <c r="I96" s="502"/>
      <c r="J96" s="502"/>
      <c r="K96" s="502"/>
      <c r="L96" s="502"/>
      <c r="M96" s="502"/>
      <c r="N96" s="503"/>
      <c r="O96" s="504"/>
      <c r="P96" s="505"/>
      <c r="Q96" s="505"/>
      <c r="R96" s="505"/>
      <c r="S96" s="505"/>
      <c r="T96" s="505"/>
      <c r="U96" s="505"/>
      <c r="V96" s="505"/>
      <c r="W96" s="505"/>
      <c r="X96" s="505"/>
      <c r="Y96" s="505"/>
      <c r="Z96" s="505"/>
      <c r="AA96" s="505"/>
      <c r="AB96" s="505"/>
      <c r="AC96" s="505"/>
      <c r="AD96" s="505"/>
      <c r="AE96" s="505"/>
      <c r="AF96" s="505"/>
      <c r="AG96" s="505"/>
      <c r="AH96" s="505"/>
      <c r="AI96" s="505"/>
      <c r="AJ96" s="505"/>
      <c r="AK96" s="505"/>
      <c r="AL96" s="505"/>
      <c r="AM96" s="505"/>
      <c r="AN96" s="505"/>
      <c r="AO96" s="505"/>
      <c r="AP96" s="505"/>
      <c r="AQ96" s="505"/>
      <c r="AR96" s="505"/>
      <c r="AS96" s="505"/>
      <c r="AT96" s="505"/>
      <c r="AU96" s="505"/>
      <c r="AV96" s="505"/>
      <c r="AW96" s="505"/>
      <c r="AX96" s="505"/>
      <c r="AY96" s="506"/>
    </row>
    <row r="97" spans="1:51" ht="36" customHeight="1" thickBot="1">
      <c r="A97" s="494"/>
      <c r="B97" s="495"/>
      <c r="C97" s="495"/>
      <c r="D97" s="495"/>
      <c r="E97" s="495"/>
      <c r="F97" s="496"/>
      <c r="G97" s="507" t="s">
        <v>37</v>
      </c>
      <c r="H97" s="508"/>
      <c r="I97" s="508"/>
      <c r="J97" s="508"/>
      <c r="K97" s="508"/>
      <c r="L97" s="508"/>
      <c r="M97" s="508"/>
      <c r="N97" s="509"/>
      <c r="O97" s="510"/>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1"/>
      <c r="AM97" s="511"/>
      <c r="AN97" s="511"/>
      <c r="AO97" s="511"/>
      <c r="AP97" s="511"/>
      <c r="AQ97" s="511"/>
      <c r="AR97" s="511"/>
      <c r="AS97" s="511"/>
      <c r="AT97" s="511"/>
      <c r="AU97" s="511"/>
      <c r="AV97" s="511"/>
      <c r="AW97" s="511"/>
      <c r="AX97" s="511"/>
      <c r="AY97" s="512"/>
    </row>
    <row r="98" spans="1:51" s="24" customFormat="1" ht="48" customHeight="1" thickBot="1">
      <c r="A98" s="464" t="s">
        <v>107</v>
      </c>
      <c r="B98" s="465"/>
      <c r="C98" s="465"/>
      <c r="D98" s="465"/>
      <c r="E98" s="465"/>
      <c r="F98" s="466"/>
      <c r="G98" s="470" t="s">
        <v>104</v>
      </c>
      <c r="H98" s="471"/>
      <c r="I98" s="471"/>
      <c r="J98" s="471"/>
      <c r="K98" s="471"/>
      <c r="L98" s="471"/>
      <c r="M98" s="471"/>
      <c r="N98" s="472"/>
      <c r="O98" s="473"/>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5"/>
    </row>
    <row r="99" spans="1:51" s="24" customFormat="1" ht="48" customHeight="1" thickBot="1">
      <c r="A99" s="467"/>
      <c r="B99" s="468"/>
      <c r="C99" s="468"/>
      <c r="D99" s="468"/>
      <c r="E99" s="468"/>
      <c r="F99" s="469"/>
      <c r="G99" s="476" t="s">
        <v>105</v>
      </c>
      <c r="H99" s="477"/>
      <c r="I99" s="477"/>
      <c r="J99" s="477"/>
      <c r="K99" s="477"/>
      <c r="L99" s="477"/>
      <c r="M99" s="477"/>
      <c r="N99" s="478"/>
      <c r="O99" s="479"/>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1"/>
    </row>
    <row r="100" spans="1:51" ht="72" customHeight="1" thickBot="1">
      <c r="A100" s="482" t="s">
        <v>84</v>
      </c>
      <c r="B100" s="483"/>
      <c r="C100" s="483"/>
      <c r="D100" s="483"/>
      <c r="E100" s="483"/>
      <c r="F100" s="484"/>
      <c r="G100" s="485" t="s">
        <v>186</v>
      </c>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7"/>
    </row>
    <row r="101" spans="1:51" ht="48" customHeight="1">
      <c r="A101" s="419" t="s">
        <v>106</v>
      </c>
      <c r="B101" s="420"/>
      <c r="C101" s="420"/>
      <c r="D101" s="420"/>
      <c r="E101" s="420"/>
      <c r="F101" s="421"/>
      <c r="G101" s="425" t="s">
        <v>77</v>
      </c>
      <c r="H101" s="426"/>
      <c r="I101" s="426"/>
      <c r="J101" s="426"/>
      <c r="K101" s="426"/>
      <c r="L101" s="426"/>
      <c r="M101" s="426"/>
      <c r="N101" s="427"/>
      <c r="O101" s="428"/>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29"/>
      <c r="AY101" s="430"/>
    </row>
    <row r="102" spans="1:51" ht="48" customHeight="1" thickBot="1">
      <c r="A102" s="422"/>
      <c r="B102" s="423"/>
      <c r="C102" s="423"/>
      <c r="D102" s="423"/>
      <c r="E102" s="423"/>
      <c r="F102" s="424"/>
      <c r="G102" s="431" t="s">
        <v>78</v>
      </c>
      <c r="H102" s="432"/>
      <c r="I102" s="432"/>
      <c r="J102" s="432"/>
      <c r="K102" s="432"/>
      <c r="L102" s="432"/>
      <c r="M102" s="432"/>
      <c r="N102" s="433"/>
      <c r="O102" s="434"/>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c r="AY102" s="436"/>
    </row>
    <row r="103" spans="1:51" ht="48" customHeight="1">
      <c r="A103" s="437" t="s">
        <v>63</v>
      </c>
      <c r="B103" s="438"/>
      <c r="C103" s="438"/>
      <c r="D103" s="438"/>
      <c r="E103" s="438"/>
      <c r="F103" s="439"/>
      <c r="G103" s="446" t="s">
        <v>187</v>
      </c>
      <c r="H103" s="447"/>
      <c r="I103" s="447"/>
      <c r="J103" s="447"/>
      <c r="K103" s="447"/>
      <c r="L103" s="447"/>
      <c r="M103" s="447"/>
      <c r="N103" s="447"/>
      <c r="O103" s="447"/>
      <c r="P103" s="447"/>
      <c r="Q103" s="447"/>
      <c r="R103" s="447"/>
      <c r="S103" s="447"/>
      <c r="T103" s="447"/>
      <c r="U103" s="447"/>
      <c r="V103" s="447"/>
      <c r="W103" s="447"/>
      <c r="X103" s="447"/>
      <c r="Y103" s="447"/>
      <c r="Z103" s="447"/>
      <c r="AA103" s="447"/>
      <c r="AB103" s="447"/>
      <c r="AC103" s="447"/>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7"/>
      <c r="AY103" s="448"/>
    </row>
    <row r="104" spans="1:51" ht="48" customHeight="1">
      <c r="A104" s="440"/>
      <c r="B104" s="441"/>
      <c r="C104" s="441"/>
      <c r="D104" s="441"/>
      <c r="E104" s="441"/>
      <c r="F104" s="442"/>
      <c r="G104" s="449" t="s">
        <v>87</v>
      </c>
      <c r="H104" s="450"/>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0"/>
      <c r="AY104" s="451"/>
    </row>
    <row r="105" spans="1:51" ht="48" customHeight="1" thickBot="1">
      <c r="A105" s="443"/>
      <c r="B105" s="444"/>
      <c r="C105" s="444"/>
      <c r="D105" s="444"/>
      <c r="E105" s="444"/>
      <c r="F105" s="445"/>
      <c r="G105" s="452" t="s">
        <v>88</v>
      </c>
      <c r="H105" s="453"/>
      <c r="I105" s="453"/>
      <c r="J105" s="453"/>
      <c r="K105" s="453"/>
      <c r="L105" s="453"/>
      <c r="M105" s="453"/>
      <c r="N105" s="453"/>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4"/>
    </row>
    <row r="106" spans="1:51" ht="48" customHeight="1" thickBot="1">
      <c r="A106" s="391" t="s">
        <v>62</v>
      </c>
      <c r="B106" s="392"/>
      <c r="C106" s="392"/>
      <c r="D106" s="392"/>
      <c r="E106" s="392"/>
      <c r="F106" s="393"/>
      <c r="G106" s="394"/>
      <c r="H106" s="395"/>
      <c r="I106" s="395"/>
      <c r="J106" s="395"/>
      <c r="K106" s="395"/>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c r="AY106" s="396"/>
    </row>
    <row r="107" spans="1:51" ht="92.25" customHeight="1">
      <c r="A107" s="397" t="s">
        <v>10</v>
      </c>
      <c r="B107" s="398"/>
      <c r="C107" s="398"/>
      <c r="D107" s="398"/>
      <c r="E107" s="398"/>
      <c r="F107" s="399"/>
      <c r="G107" s="10" t="s">
        <v>224</v>
      </c>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2"/>
    </row>
    <row r="108" spans="1:51" ht="75.400000000000006" customHeight="1">
      <c r="A108" s="400"/>
      <c r="B108" s="401"/>
      <c r="C108" s="401"/>
      <c r="D108" s="401"/>
      <c r="E108" s="401"/>
      <c r="F108" s="402"/>
      <c r="G108" s="13"/>
      <c r="H108" s="14"/>
      <c r="I108" s="14"/>
      <c r="J108" s="14"/>
      <c r="K108" s="14"/>
      <c r="L108" s="14"/>
      <c r="M108" s="14"/>
      <c r="N108" s="14"/>
      <c r="O108" s="14"/>
      <c r="P108" s="14"/>
      <c r="Q108" s="14"/>
      <c r="R108" s="14"/>
      <c r="S108" s="14"/>
      <c r="T108" s="14"/>
      <c r="U108" s="14"/>
      <c r="V108" s="14"/>
      <c r="W108" s="14"/>
      <c r="X108" s="14"/>
      <c r="Y108" s="14"/>
      <c r="Z108" s="14"/>
      <c r="AA108" s="14"/>
      <c r="AB108" s="14"/>
      <c r="AC108" s="15"/>
      <c r="AD108" s="15"/>
      <c r="AE108" s="15"/>
      <c r="AF108" s="15"/>
      <c r="AG108" s="15"/>
      <c r="AH108" s="15"/>
      <c r="AI108" s="15"/>
      <c r="AJ108" s="15"/>
      <c r="AK108" s="15"/>
      <c r="AL108" s="15"/>
      <c r="AM108" s="14"/>
      <c r="AN108" s="14"/>
      <c r="AO108" s="14"/>
      <c r="AP108" s="14"/>
      <c r="AQ108" s="14"/>
      <c r="AR108" s="14"/>
      <c r="AS108" s="14"/>
      <c r="AT108" s="14"/>
      <c r="AU108" s="14"/>
      <c r="AV108" s="14"/>
      <c r="AW108" s="14"/>
      <c r="AX108" s="14"/>
      <c r="AY108" s="16"/>
    </row>
    <row r="109" spans="1:51" ht="180" customHeight="1">
      <c r="A109" s="400"/>
      <c r="B109" s="401"/>
      <c r="C109" s="401"/>
      <c r="D109" s="401"/>
      <c r="E109" s="401"/>
      <c r="F109" s="402"/>
      <c r="G109" s="13"/>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6"/>
    </row>
    <row r="110" spans="1:51" ht="72.95" customHeight="1">
      <c r="A110" s="400"/>
      <c r="B110" s="401"/>
      <c r="C110" s="401"/>
      <c r="D110" s="401"/>
      <c r="E110" s="401"/>
      <c r="F110" s="402"/>
      <c r="G110" s="13"/>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6"/>
    </row>
    <row r="111" spans="1:51" ht="72.95" customHeight="1">
      <c r="A111" s="400"/>
      <c r="B111" s="401"/>
      <c r="C111" s="401"/>
      <c r="D111" s="401"/>
      <c r="E111" s="401"/>
      <c r="F111" s="402"/>
      <c r="G111" s="1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6"/>
    </row>
    <row r="112" spans="1:51" ht="66.400000000000006" customHeight="1">
      <c r="A112" s="400"/>
      <c r="B112" s="401"/>
      <c r="C112" s="401"/>
      <c r="D112" s="401"/>
      <c r="E112" s="401"/>
      <c r="F112" s="402"/>
      <c r="G112" s="13"/>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6"/>
    </row>
    <row r="113" spans="1:51" ht="66.400000000000006" customHeight="1">
      <c r="A113" s="400"/>
      <c r="B113" s="401"/>
      <c r="C113" s="401"/>
      <c r="D113" s="401"/>
      <c r="E113" s="401"/>
      <c r="F113" s="402"/>
      <c r="G113" s="13"/>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6"/>
    </row>
    <row r="114" spans="1:51" ht="83.1" customHeight="1">
      <c r="A114" s="400"/>
      <c r="B114" s="401"/>
      <c r="C114" s="401"/>
      <c r="D114" s="401"/>
      <c r="E114" s="401"/>
      <c r="F114" s="402"/>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6"/>
    </row>
    <row r="115" spans="1:51" ht="83.1" customHeight="1">
      <c r="A115" s="400"/>
      <c r="B115" s="401"/>
      <c r="C115" s="401"/>
      <c r="D115" s="401"/>
      <c r="E115" s="401"/>
      <c r="F115" s="402"/>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6"/>
    </row>
    <row r="116" spans="1:51" ht="83.1" customHeight="1">
      <c r="A116" s="400"/>
      <c r="B116" s="401"/>
      <c r="C116" s="401"/>
      <c r="D116" s="401"/>
      <c r="E116" s="401"/>
      <c r="F116" s="402"/>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6"/>
    </row>
    <row r="117" spans="1:51" ht="47.85" customHeight="1">
      <c r="A117" s="400"/>
      <c r="B117" s="401"/>
      <c r="C117" s="401"/>
      <c r="D117" s="401"/>
      <c r="E117" s="401"/>
      <c r="F117" s="402"/>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6"/>
    </row>
    <row r="118" spans="1:51" ht="44.65" customHeight="1" thickBot="1">
      <c r="A118" s="403"/>
      <c r="B118" s="404"/>
      <c r="C118" s="404"/>
      <c r="D118" s="404"/>
      <c r="E118" s="404"/>
      <c r="F118" s="405"/>
      <c r="G118" s="17"/>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9"/>
    </row>
    <row r="119" spans="1:51" ht="24.75" customHeight="1">
      <c r="A119" s="406" t="s">
        <v>233</v>
      </c>
      <c r="B119" s="407"/>
      <c r="C119" s="407"/>
      <c r="D119" s="407"/>
      <c r="E119" s="407"/>
      <c r="F119" s="408"/>
      <c r="G119" s="415" t="s">
        <v>188</v>
      </c>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7"/>
      <c r="AD119" s="415" t="s">
        <v>189</v>
      </c>
      <c r="AE119" s="416"/>
      <c r="AF119" s="416"/>
      <c r="AG119" s="416"/>
      <c r="AH119" s="416"/>
      <c r="AI119" s="416"/>
      <c r="AJ119" s="416"/>
      <c r="AK119" s="416"/>
      <c r="AL119" s="416"/>
      <c r="AM119" s="416"/>
      <c r="AN119" s="416"/>
      <c r="AO119" s="416"/>
      <c r="AP119" s="416"/>
      <c r="AQ119" s="416"/>
      <c r="AR119" s="416"/>
      <c r="AS119" s="416"/>
      <c r="AT119" s="416"/>
      <c r="AU119" s="416"/>
      <c r="AV119" s="416"/>
      <c r="AW119" s="416"/>
      <c r="AX119" s="416"/>
      <c r="AY119" s="418"/>
    </row>
    <row r="120" spans="1:51" ht="24.75" customHeight="1">
      <c r="A120" s="409"/>
      <c r="B120" s="410"/>
      <c r="C120" s="410"/>
      <c r="D120" s="410"/>
      <c r="E120" s="410"/>
      <c r="F120" s="411"/>
      <c r="G120" s="340" t="s">
        <v>5</v>
      </c>
      <c r="H120" s="247"/>
      <c r="I120" s="247"/>
      <c r="J120" s="247"/>
      <c r="K120" s="248"/>
      <c r="L120" s="372" t="s">
        <v>6</v>
      </c>
      <c r="M120" s="247"/>
      <c r="N120" s="247"/>
      <c r="O120" s="247"/>
      <c r="P120" s="247"/>
      <c r="Q120" s="247"/>
      <c r="R120" s="247"/>
      <c r="S120" s="247"/>
      <c r="T120" s="247"/>
      <c r="U120" s="247"/>
      <c r="V120" s="247"/>
      <c r="W120" s="247"/>
      <c r="X120" s="248"/>
      <c r="Y120" s="373" t="s">
        <v>7</v>
      </c>
      <c r="Z120" s="374"/>
      <c r="AA120" s="374"/>
      <c r="AB120" s="374"/>
      <c r="AC120" s="375"/>
      <c r="AD120" s="376" t="s">
        <v>5</v>
      </c>
      <c r="AE120" s="377"/>
      <c r="AF120" s="377"/>
      <c r="AG120" s="377"/>
      <c r="AH120" s="377"/>
      <c r="AI120" s="372" t="s">
        <v>6</v>
      </c>
      <c r="AJ120" s="247"/>
      <c r="AK120" s="247"/>
      <c r="AL120" s="247"/>
      <c r="AM120" s="247"/>
      <c r="AN120" s="247"/>
      <c r="AO120" s="247"/>
      <c r="AP120" s="247"/>
      <c r="AQ120" s="247"/>
      <c r="AR120" s="247"/>
      <c r="AS120" s="247"/>
      <c r="AT120" s="247"/>
      <c r="AU120" s="248"/>
      <c r="AV120" s="373" t="s">
        <v>7</v>
      </c>
      <c r="AW120" s="374"/>
      <c r="AX120" s="374"/>
      <c r="AY120" s="378"/>
    </row>
    <row r="121" spans="1:51" ht="24.75" customHeight="1">
      <c r="A121" s="409"/>
      <c r="B121" s="410"/>
      <c r="C121" s="410"/>
      <c r="D121" s="410"/>
      <c r="E121" s="410"/>
      <c r="F121" s="411"/>
      <c r="G121" s="362" t="s">
        <v>190</v>
      </c>
      <c r="H121" s="363"/>
      <c r="I121" s="363"/>
      <c r="J121" s="363"/>
      <c r="K121" s="364"/>
      <c r="L121" s="382" t="s">
        <v>191</v>
      </c>
      <c r="M121" s="383"/>
      <c r="N121" s="383"/>
      <c r="O121" s="383"/>
      <c r="P121" s="383"/>
      <c r="Q121" s="383"/>
      <c r="R121" s="383"/>
      <c r="S121" s="383"/>
      <c r="T121" s="383"/>
      <c r="U121" s="383"/>
      <c r="V121" s="383"/>
      <c r="W121" s="383"/>
      <c r="X121" s="384"/>
      <c r="Y121" s="385">
        <v>1494.797</v>
      </c>
      <c r="Z121" s="386"/>
      <c r="AA121" s="386"/>
      <c r="AB121" s="386"/>
      <c r="AC121" s="387"/>
      <c r="AD121" s="362" t="s">
        <v>190</v>
      </c>
      <c r="AE121" s="363"/>
      <c r="AF121" s="363"/>
      <c r="AG121" s="363"/>
      <c r="AH121" s="364"/>
      <c r="AI121" s="365" t="s">
        <v>192</v>
      </c>
      <c r="AJ121" s="366"/>
      <c r="AK121" s="366"/>
      <c r="AL121" s="366"/>
      <c r="AM121" s="366"/>
      <c r="AN121" s="366"/>
      <c r="AO121" s="366"/>
      <c r="AP121" s="366"/>
      <c r="AQ121" s="366"/>
      <c r="AR121" s="366"/>
      <c r="AS121" s="366"/>
      <c r="AT121" s="366"/>
      <c r="AU121" s="367"/>
      <c r="AV121" s="388">
        <v>1494.797</v>
      </c>
      <c r="AW121" s="389"/>
      <c r="AX121" s="389"/>
      <c r="AY121" s="390"/>
    </row>
    <row r="122" spans="1:51" ht="24.75" customHeight="1">
      <c r="A122" s="409"/>
      <c r="B122" s="410"/>
      <c r="C122" s="410"/>
      <c r="D122" s="410"/>
      <c r="E122" s="410"/>
      <c r="F122" s="411"/>
      <c r="G122" s="455" t="s">
        <v>125</v>
      </c>
      <c r="H122" s="456"/>
      <c r="I122" s="456"/>
      <c r="J122" s="456"/>
      <c r="K122" s="457"/>
      <c r="L122" s="354" t="s">
        <v>193</v>
      </c>
      <c r="M122" s="355"/>
      <c r="N122" s="355"/>
      <c r="O122" s="355"/>
      <c r="P122" s="355"/>
      <c r="Q122" s="355"/>
      <c r="R122" s="355"/>
      <c r="S122" s="355"/>
      <c r="T122" s="355"/>
      <c r="U122" s="355"/>
      <c r="V122" s="355"/>
      <c r="W122" s="355"/>
      <c r="X122" s="356"/>
      <c r="Y122" s="461">
        <v>22.673999999999999</v>
      </c>
      <c r="Z122" s="462"/>
      <c r="AA122" s="462"/>
      <c r="AB122" s="462"/>
      <c r="AC122" s="463"/>
      <c r="AD122" s="351" t="s">
        <v>194</v>
      </c>
      <c r="AE122" s="352"/>
      <c r="AF122" s="352"/>
      <c r="AG122" s="352"/>
      <c r="AH122" s="353"/>
      <c r="AI122" s="354" t="s">
        <v>195</v>
      </c>
      <c r="AJ122" s="355"/>
      <c r="AK122" s="355"/>
      <c r="AL122" s="355"/>
      <c r="AM122" s="355"/>
      <c r="AN122" s="355"/>
      <c r="AO122" s="355"/>
      <c r="AP122" s="355"/>
      <c r="AQ122" s="355"/>
      <c r="AR122" s="355"/>
      <c r="AS122" s="355"/>
      <c r="AT122" s="355"/>
      <c r="AU122" s="356"/>
      <c r="AV122" s="306">
        <v>398</v>
      </c>
      <c r="AW122" s="307"/>
      <c r="AX122" s="307"/>
      <c r="AY122" s="309"/>
    </row>
    <row r="123" spans="1:51" ht="24.75" customHeight="1">
      <c r="A123" s="409"/>
      <c r="B123" s="410"/>
      <c r="C123" s="410"/>
      <c r="D123" s="410"/>
      <c r="E123" s="410"/>
      <c r="F123" s="411"/>
      <c r="G123" s="455" t="s">
        <v>14</v>
      </c>
      <c r="H123" s="456"/>
      <c r="I123" s="456"/>
      <c r="J123" s="456"/>
      <c r="K123" s="457"/>
      <c r="L123" s="354" t="s">
        <v>196</v>
      </c>
      <c r="M123" s="355"/>
      <c r="N123" s="355"/>
      <c r="O123" s="355"/>
      <c r="P123" s="355"/>
      <c r="Q123" s="355"/>
      <c r="R123" s="355"/>
      <c r="S123" s="355"/>
      <c r="T123" s="355"/>
      <c r="U123" s="355"/>
      <c r="V123" s="355"/>
      <c r="W123" s="355"/>
      <c r="X123" s="356"/>
      <c r="Y123" s="458">
        <v>467.608</v>
      </c>
      <c r="Z123" s="459"/>
      <c r="AA123" s="459"/>
      <c r="AB123" s="459"/>
      <c r="AC123" s="460"/>
      <c r="AD123" s="351" t="s">
        <v>197</v>
      </c>
      <c r="AE123" s="352"/>
      <c r="AF123" s="352"/>
      <c r="AG123" s="352"/>
      <c r="AH123" s="353"/>
      <c r="AI123" s="354" t="s">
        <v>198</v>
      </c>
      <c r="AJ123" s="355"/>
      <c r="AK123" s="355"/>
      <c r="AL123" s="355"/>
      <c r="AM123" s="355"/>
      <c r="AN123" s="355"/>
      <c r="AO123" s="355"/>
      <c r="AP123" s="355"/>
      <c r="AQ123" s="355"/>
      <c r="AR123" s="355"/>
      <c r="AS123" s="355"/>
      <c r="AT123" s="355"/>
      <c r="AU123" s="356"/>
      <c r="AV123" s="306">
        <v>61</v>
      </c>
      <c r="AW123" s="307"/>
      <c r="AX123" s="307"/>
      <c r="AY123" s="309"/>
    </row>
    <row r="124" spans="1:51" ht="24.75" customHeight="1">
      <c r="A124" s="409"/>
      <c r="B124" s="410"/>
      <c r="C124" s="410"/>
      <c r="D124" s="410"/>
      <c r="E124" s="410"/>
      <c r="F124" s="411"/>
      <c r="G124" s="351" t="s">
        <v>199</v>
      </c>
      <c r="H124" s="352"/>
      <c r="I124" s="352"/>
      <c r="J124" s="352"/>
      <c r="K124" s="353"/>
      <c r="L124" s="354" t="s">
        <v>200</v>
      </c>
      <c r="M124" s="357"/>
      <c r="N124" s="357"/>
      <c r="O124" s="357"/>
      <c r="P124" s="357"/>
      <c r="Q124" s="357"/>
      <c r="R124" s="357"/>
      <c r="S124" s="357"/>
      <c r="T124" s="357"/>
      <c r="U124" s="357"/>
      <c r="V124" s="357"/>
      <c r="W124" s="357"/>
      <c r="X124" s="358"/>
      <c r="Y124" s="306" t="s">
        <v>201</v>
      </c>
      <c r="Z124" s="307"/>
      <c r="AA124" s="307"/>
      <c r="AB124" s="307"/>
      <c r="AC124" s="308"/>
      <c r="AD124" s="351" t="s">
        <v>202</v>
      </c>
      <c r="AE124" s="352"/>
      <c r="AF124" s="352"/>
      <c r="AG124" s="352"/>
      <c r="AH124" s="353"/>
      <c r="AI124" s="354" t="s">
        <v>203</v>
      </c>
      <c r="AJ124" s="355"/>
      <c r="AK124" s="355"/>
      <c r="AL124" s="355"/>
      <c r="AM124" s="355"/>
      <c r="AN124" s="355"/>
      <c r="AO124" s="355"/>
      <c r="AP124" s="355"/>
      <c r="AQ124" s="355"/>
      <c r="AR124" s="355"/>
      <c r="AS124" s="355"/>
      <c r="AT124" s="355"/>
      <c r="AU124" s="356"/>
      <c r="AV124" s="306">
        <v>8</v>
      </c>
      <c r="AW124" s="307"/>
      <c r="AX124" s="307"/>
      <c r="AY124" s="309"/>
    </row>
    <row r="125" spans="1:51" ht="24.75" customHeight="1">
      <c r="A125" s="409"/>
      <c r="B125" s="410"/>
      <c r="C125" s="410"/>
      <c r="D125" s="410"/>
      <c r="E125" s="410"/>
      <c r="F125" s="411"/>
      <c r="G125" s="351"/>
      <c r="H125" s="352"/>
      <c r="I125" s="352"/>
      <c r="J125" s="352"/>
      <c r="K125" s="353"/>
      <c r="L125" s="354"/>
      <c r="M125" s="357"/>
      <c r="N125" s="357"/>
      <c r="O125" s="357"/>
      <c r="P125" s="357"/>
      <c r="Q125" s="357"/>
      <c r="R125" s="357"/>
      <c r="S125" s="357"/>
      <c r="T125" s="357"/>
      <c r="U125" s="357"/>
      <c r="V125" s="357"/>
      <c r="W125" s="357"/>
      <c r="X125" s="358"/>
      <c r="Y125" s="306"/>
      <c r="Z125" s="307"/>
      <c r="AA125" s="307"/>
      <c r="AB125" s="307"/>
      <c r="AC125" s="308"/>
      <c r="AD125" s="351"/>
      <c r="AE125" s="352"/>
      <c r="AF125" s="352"/>
      <c r="AG125" s="352"/>
      <c r="AH125" s="353"/>
      <c r="AI125" s="354"/>
      <c r="AJ125" s="355"/>
      <c r="AK125" s="355"/>
      <c r="AL125" s="355"/>
      <c r="AM125" s="355"/>
      <c r="AN125" s="355"/>
      <c r="AO125" s="355"/>
      <c r="AP125" s="355"/>
      <c r="AQ125" s="355"/>
      <c r="AR125" s="355"/>
      <c r="AS125" s="355"/>
      <c r="AT125" s="355"/>
      <c r="AU125" s="356"/>
      <c r="AV125" s="306"/>
      <c r="AW125" s="307"/>
      <c r="AX125" s="307"/>
      <c r="AY125" s="309"/>
    </row>
    <row r="126" spans="1:51" ht="24.75" customHeight="1">
      <c r="A126" s="409"/>
      <c r="B126" s="410"/>
      <c r="C126" s="410"/>
      <c r="D126" s="410"/>
      <c r="E126" s="410"/>
      <c r="F126" s="411"/>
      <c r="G126" s="351"/>
      <c r="H126" s="352"/>
      <c r="I126" s="352"/>
      <c r="J126" s="352"/>
      <c r="K126" s="353"/>
      <c r="L126" s="354"/>
      <c r="M126" s="357"/>
      <c r="N126" s="357"/>
      <c r="O126" s="357"/>
      <c r="P126" s="357"/>
      <c r="Q126" s="357"/>
      <c r="R126" s="357"/>
      <c r="S126" s="357"/>
      <c r="T126" s="357"/>
      <c r="U126" s="357"/>
      <c r="V126" s="357"/>
      <c r="W126" s="357"/>
      <c r="X126" s="358"/>
      <c r="Y126" s="306"/>
      <c r="Z126" s="307"/>
      <c r="AA126" s="307"/>
      <c r="AB126" s="307"/>
      <c r="AC126" s="308"/>
      <c r="AD126" s="351"/>
      <c r="AE126" s="352"/>
      <c r="AF126" s="352"/>
      <c r="AG126" s="352"/>
      <c r="AH126" s="353"/>
      <c r="AI126" s="354"/>
      <c r="AJ126" s="355"/>
      <c r="AK126" s="355"/>
      <c r="AL126" s="355"/>
      <c r="AM126" s="355"/>
      <c r="AN126" s="355"/>
      <c r="AO126" s="355"/>
      <c r="AP126" s="355"/>
      <c r="AQ126" s="355"/>
      <c r="AR126" s="355"/>
      <c r="AS126" s="355"/>
      <c r="AT126" s="355"/>
      <c r="AU126" s="356"/>
      <c r="AV126" s="306"/>
      <c r="AW126" s="307"/>
      <c r="AX126" s="307"/>
      <c r="AY126" s="309"/>
    </row>
    <row r="127" spans="1:51" ht="24.75" customHeight="1">
      <c r="A127" s="409"/>
      <c r="B127" s="410"/>
      <c r="C127" s="410"/>
      <c r="D127" s="410"/>
      <c r="E127" s="410"/>
      <c r="F127" s="411"/>
      <c r="G127" s="351"/>
      <c r="H127" s="352"/>
      <c r="I127" s="352"/>
      <c r="J127" s="352"/>
      <c r="K127" s="353"/>
      <c r="L127" s="354"/>
      <c r="M127" s="357"/>
      <c r="N127" s="357"/>
      <c r="O127" s="357"/>
      <c r="P127" s="357"/>
      <c r="Q127" s="357"/>
      <c r="R127" s="357"/>
      <c r="S127" s="357"/>
      <c r="T127" s="357"/>
      <c r="U127" s="357"/>
      <c r="V127" s="357"/>
      <c r="W127" s="357"/>
      <c r="X127" s="358"/>
      <c r="Y127" s="306"/>
      <c r="Z127" s="307"/>
      <c r="AA127" s="307"/>
      <c r="AB127" s="307"/>
      <c r="AC127" s="308"/>
      <c r="AD127" s="351"/>
      <c r="AE127" s="352"/>
      <c r="AF127" s="352"/>
      <c r="AG127" s="352"/>
      <c r="AH127" s="353"/>
      <c r="AI127" s="354"/>
      <c r="AJ127" s="355"/>
      <c r="AK127" s="355"/>
      <c r="AL127" s="355"/>
      <c r="AM127" s="355"/>
      <c r="AN127" s="355"/>
      <c r="AO127" s="355"/>
      <c r="AP127" s="355"/>
      <c r="AQ127" s="355"/>
      <c r="AR127" s="355"/>
      <c r="AS127" s="355"/>
      <c r="AT127" s="355"/>
      <c r="AU127" s="356"/>
      <c r="AV127" s="306"/>
      <c r="AW127" s="307"/>
      <c r="AX127" s="307"/>
      <c r="AY127" s="309"/>
    </row>
    <row r="128" spans="1:51" ht="24.75" customHeight="1">
      <c r="A128" s="409"/>
      <c r="B128" s="410"/>
      <c r="C128" s="410"/>
      <c r="D128" s="410"/>
      <c r="E128" s="410"/>
      <c r="F128" s="411"/>
      <c r="G128" s="345"/>
      <c r="H128" s="346"/>
      <c r="I128" s="346"/>
      <c r="J128" s="346"/>
      <c r="K128" s="347"/>
      <c r="L128" s="348"/>
      <c r="M128" s="349"/>
      <c r="N128" s="349"/>
      <c r="O128" s="349"/>
      <c r="P128" s="349"/>
      <c r="Q128" s="349"/>
      <c r="R128" s="349"/>
      <c r="S128" s="349"/>
      <c r="T128" s="349"/>
      <c r="U128" s="349"/>
      <c r="V128" s="349"/>
      <c r="W128" s="349"/>
      <c r="X128" s="350"/>
      <c r="Y128" s="296"/>
      <c r="Z128" s="297"/>
      <c r="AA128" s="297"/>
      <c r="AB128" s="297"/>
      <c r="AC128" s="297"/>
      <c r="AD128" s="345"/>
      <c r="AE128" s="346"/>
      <c r="AF128" s="346"/>
      <c r="AG128" s="346"/>
      <c r="AH128" s="347"/>
      <c r="AI128" s="348"/>
      <c r="AJ128" s="349"/>
      <c r="AK128" s="349"/>
      <c r="AL128" s="349"/>
      <c r="AM128" s="349"/>
      <c r="AN128" s="349"/>
      <c r="AO128" s="349"/>
      <c r="AP128" s="349"/>
      <c r="AQ128" s="349"/>
      <c r="AR128" s="349"/>
      <c r="AS128" s="349"/>
      <c r="AT128" s="349"/>
      <c r="AU128" s="350"/>
      <c r="AV128" s="296"/>
      <c r="AW128" s="297"/>
      <c r="AX128" s="297"/>
      <c r="AY128" s="299"/>
    </row>
    <row r="129" spans="1:51" ht="24.75" customHeight="1">
      <c r="A129" s="409"/>
      <c r="B129" s="410"/>
      <c r="C129" s="410"/>
      <c r="D129" s="410"/>
      <c r="E129" s="410"/>
      <c r="F129" s="411"/>
      <c r="G129" s="340" t="s">
        <v>8</v>
      </c>
      <c r="H129" s="247"/>
      <c r="I129" s="247"/>
      <c r="J129" s="247"/>
      <c r="K129" s="248"/>
      <c r="L129" s="341"/>
      <c r="M129" s="342"/>
      <c r="N129" s="342"/>
      <c r="O129" s="342"/>
      <c r="P129" s="342"/>
      <c r="Q129" s="342"/>
      <c r="R129" s="342"/>
      <c r="S129" s="342"/>
      <c r="T129" s="342"/>
      <c r="U129" s="342"/>
      <c r="V129" s="342"/>
      <c r="W129" s="342"/>
      <c r="X129" s="343"/>
      <c r="Y129" s="379">
        <f>SUM(Y121:AC128)</f>
        <v>1985.079</v>
      </c>
      <c r="Z129" s="380"/>
      <c r="AA129" s="380"/>
      <c r="AB129" s="380"/>
      <c r="AC129" s="381"/>
      <c r="AD129" s="340" t="s">
        <v>8</v>
      </c>
      <c r="AE129" s="247"/>
      <c r="AF129" s="247"/>
      <c r="AG129" s="247"/>
      <c r="AH129" s="247"/>
      <c r="AI129" s="341"/>
      <c r="AJ129" s="342"/>
      <c r="AK129" s="342"/>
      <c r="AL129" s="342"/>
      <c r="AM129" s="342"/>
      <c r="AN129" s="342"/>
      <c r="AO129" s="342"/>
      <c r="AP129" s="342"/>
      <c r="AQ129" s="342"/>
      <c r="AR129" s="342"/>
      <c r="AS129" s="342"/>
      <c r="AT129" s="342"/>
      <c r="AU129" s="343"/>
      <c r="AV129" s="336">
        <f>SUM(AV121:AY128)</f>
        <v>1961.797</v>
      </c>
      <c r="AW129" s="337"/>
      <c r="AX129" s="337"/>
      <c r="AY129" s="339"/>
    </row>
    <row r="130" spans="1:51" ht="25.15" customHeight="1">
      <c r="A130" s="409"/>
      <c r="B130" s="410"/>
      <c r="C130" s="410"/>
      <c r="D130" s="410"/>
      <c r="E130" s="410"/>
      <c r="F130" s="411"/>
      <c r="G130" s="368" t="s">
        <v>204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70"/>
      <c r="AD130" s="368" t="s">
        <v>115</v>
      </c>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71"/>
    </row>
    <row r="131" spans="1:51" ht="25.5" customHeight="1">
      <c r="A131" s="409"/>
      <c r="B131" s="410"/>
      <c r="C131" s="410"/>
      <c r="D131" s="410"/>
      <c r="E131" s="410"/>
      <c r="F131" s="411"/>
      <c r="G131" s="340" t="s">
        <v>5</v>
      </c>
      <c r="H131" s="247"/>
      <c r="I131" s="247"/>
      <c r="J131" s="247"/>
      <c r="K131" s="248"/>
      <c r="L131" s="372" t="s">
        <v>6</v>
      </c>
      <c r="M131" s="247"/>
      <c r="N131" s="247"/>
      <c r="O131" s="247"/>
      <c r="P131" s="247"/>
      <c r="Q131" s="247"/>
      <c r="R131" s="247"/>
      <c r="S131" s="247"/>
      <c r="T131" s="247"/>
      <c r="U131" s="247"/>
      <c r="V131" s="247"/>
      <c r="W131" s="247"/>
      <c r="X131" s="248"/>
      <c r="Y131" s="373" t="s">
        <v>7</v>
      </c>
      <c r="Z131" s="374"/>
      <c r="AA131" s="374"/>
      <c r="AB131" s="374"/>
      <c r="AC131" s="375"/>
      <c r="AD131" s="376" t="s">
        <v>5</v>
      </c>
      <c r="AE131" s="377"/>
      <c r="AF131" s="377"/>
      <c r="AG131" s="377"/>
      <c r="AH131" s="377"/>
      <c r="AI131" s="372" t="s">
        <v>6</v>
      </c>
      <c r="AJ131" s="247"/>
      <c r="AK131" s="247"/>
      <c r="AL131" s="247"/>
      <c r="AM131" s="247"/>
      <c r="AN131" s="247"/>
      <c r="AO131" s="247"/>
      <c r="AP131" s="247"/>
      <c r="AQ131" s="247"/>
      <c r="AR131" s="247"/>
      <c r="AS131" s="247"/>
      <c r="AT131" s="247"/>
      <c r="AU131" s="248"/>
      <c r="AV131" s="373" t="s">
        <v>7</v>
      </c>
      <c r="AW131" s="374"/>
      <c r="AX131" s="374"/>
      <c r="AY131" s="378"/>
    </row>
    <row r="132" spans="1:51" ht="24.75" customHeight="1">
      <c r="A132" s="409"/>
      <c r="B132" s="410"/>
      <c r="C132" s="410"/>
      <c r="D132" s="410"/>
      <c r="E132" s="410"/>
      <c r="F132" s="411"/>
      <c r="G132" s="351" t="s">
        <v>190</v>
      </c>
      <c r="H132" s="352"/>
      <c r="I132" s="352"/>
      <c r="J132" s="352"/>
      <c r="K132" s="353"/>
      <c r="L132" s="359" t="s">
        <v>205</v>
      </c>
      <c r="M132" s="360"/>
      <c r="N132" s="360"/>
      <c r="O132" s="360"/>
      <c r="P132" s="360"/>
      <c r="Q132" s="360"/>
      <c r="R132" s="360"/>
      <c r="S132" s="360"/>
      <c r="T132" s="360"/>
      <c r="U132" s="360"/>
      <c r="V132" s="360"/>
      <c r="W132" s="360"/>
      <c r="X132" s="361"/>
      <c r="Y132" s="306">
        <v>1.496</v>
      </c>
      <c r="Z132" s="307"/>
      <c r="AA132" s="307"/>
      <c r="AB132" s="307"/>
      <c r="AC132" s="308"/>
      <c r="AD132" s="362"/>
      <c r="AE132" s="363"/>
      <c r="AF132" s="363"/>
      <c r="AG132" s="363"/>
      <c r="AH132" s="364"/>
      <c r="AI132" s="365"/>
      <c r="AJ132" s="366"/>
      <c r="AK132" s="366"/>
      <c r="AL132" s="366"/>
      <c r="AM132" s="366"/>
      <c r="AN132" s="366"/>
      <c r="AO132" s="366"/>
      <c r="AP132" s="366"/>
      <c r="AQ132" s="366"/>
      <c r="AR132" s="366"/>
      <c r="AS132" s="366"/>
      <c r="AT132" s="366"/>
      <c r="AU132" s="367"/>
      <c r="AV132" s="316"/>
      <c r="AW132" s="317"/>
      <c r="AX132" s="317"/>
      <c r="AY132" s="319"/>
    </row>
    <row r="133" spans="1:51" ht="24.75" customHeight="1">
      <c r="A133" s="409"/>
      <c r="B133" s="410"/>
      <c r="C133" s="410"/>
      <c r="D133" s="410"/>
      <c r="E133" s="410"/>
      <c r="F133" s="411"/>
      <c r="G133" s="351"/>
      <c r="H133" s="352"/>
      <c r="I133" s="352"/>
      <c r="J133" s="352"/>
      <c r="K133" s="353"/>
      <c r="L133" s="354"/>
      <c r="M133" s="357"/>
      <c r="N133" s="357"/>
      <c r="O133" s="357"/>
      <c r="P133" s="357"/>
      <c r="Q133" s="357"/>
      <c r="R133" s="357"/>
      <c r="S133" s="357"/>
      <c r="T133" s="357"/>
      <c r="U133" s="357"/>
      <c r="V133" s="357"/>
      <c r="W133" s="357"/>
      <c r="X133" s="358"/>
      <c r="Y133" s="306"/>
      <c r="Z133" s="307"/>
      <c r="AA133" s="307"/>
      <c r="AB133" s="307"/>
      <c r="AC133" s="308"/>
      <c r="AD133" s="351"/>
      <c r="AE133" s="352"/>
      <c r="AF133" s="352"/>
      <c r="AG133" s="352"/>
      <c r="AH133" s="353"/>
      <c r="AI133" s="354"/>
      <c r="AJ133" s="355"/>
      <c r="AK133" s="355"/>
      <c r="AL133" s="355"/>
      <c r="AM133" s="355"/>
      <c r="AN133" s="355"/>
      <c r="AO133" s="355"/>
      <c r="AP133" s="355"/>
      <c r="AQ133" s="355"/>
      <c r="AR133" s="355"/>
      <c r="AS133" s="355"/>
      <c r="AT133" s="355"/>
      <c r="AU133" s="356"/>
      <c r="AV133" s="306"/>
      <c r="AW133" s="307"/>
      <c r="AX133" s="307"/>
      <c r="AY133" s="309"/>
    </row>
    <row r="134" spans="1:51" ht="24.75" customHeight="1">
      <c r="A134" s="409"/>
      <c r="B134" s="410"/>
      <c r="C134" s="410"/>
      <c r="D134" s="410"/>
      <c r="E134" s="410"/>
      <c r="F134" s="411"/>
      <c r="G134" s="351"/>
      <c r="H134" s="352"/>
      <c r="I134" s="352"/>
      <c r="J134" s="352"/>
      <c r="K134" s="353"/>
      <c r="L134" s="354"/>
      <c r="M134" s="357"/>
      <c r="N134" s="357"/>
      <c r="O134" s="357"/>
      <c r="P134" s="357"/>
      <c r="Q134" s="357"/>
      <c r="R134" s="357"/>
      <c r="S134" s="357"/>
      <c r="T134" s="357"/>
      <c r="U134" s="357"/>
      <c r="V134" s="357"/>
      <c r="W134" s="357"/>
      <c r="X134" s="358"/>
      <c r="Y134" s="306"/>
      <c r="Z134" s="307"/>
      <c r="AA134" s="307"/>
      <c r="AB134" s="307"/>
      <c r="AC134" s="308"/>
      <c r="AD134" s="351"/>
      <c r="AE134" s="352"/>
      <c r="AF134" s="352"/>
      <c r="AG134" s="352"/>
      <c r="AH134" s="353"/>
      <c r="AI134" s="354"/>
      <c r="AJ134" s="355"/>
      <c r="AK134" s="355"/>
      <c r="AL134" s="355"/>
      <c r="AM134" s="355"/>
      <c r="AN134" s="355"/>
      <c r="AO134" s="355"/>
      <c r="AP134" s="355"/>
      <c r="AQ134" s="355"/>
      <c r="AR134" s="355"/>
      <c r="AS134" s="355"/>
      <c r="AT134" s="355"/>
      <c r="AU134" s="356"/>
      <c r="AV134" s="306"/>
      <c r="AW134" s="307"/>
      <c r="AX134" s="307"/>
      <c r="AY134" s="309"/>
    </row>
    <row r="135" spans="1:51" ht="24.75" customHeight="1">
      <c r="A135" s="409"/>
      <c r="B135" s="410"/>
      <c r="C135" s="410"/>
      <c r="D135" s="410"/>
      <c r="E135" s="410"/>
      <c r="F135" s="411"/>
      <c r="G135" s="351"/>
      <c r="H135" s="352"/>
      <c r="I135" s="352"/>
      <c r="J135" s="352"/>
      <c r="K135" s="353"/>
      <c r="L135" s="354"/>
      <c r="M135" s="357"/>
      <c r="N135" s="357"/>
      <c r="O135" s="357"/>
      <c r="P135" s="357"/>
      <c r="Q135" s="357"/>
      <c r="R135" s="357"/>
      <c r="S135" s="357"/>
      <c r="T135" s="357"/>
      <c r="U135" s="357"/>
      <c r="V135" s="357"/>
      <c r="W135" s="357"/>
      <c r="X135" s="358"/>
      <c r="Y135" s="306"/>
      <c r="Z135" s="307"/>
      <c r="AA135" s="307"/>
      <c r="AB135" s="307"/>
      <c r="AC135" s="308"/>
      <c r="AD135" s="351"/>
      <c r="AE135" s="352"/>
      <c r="AF135" s="352"/>
      <c r="AG135" s="352"/>
      <c r="AH135" s="353"/>
      <c r="AI135" s="354"/>
      <c r="AJ135" s="355"/>
      <c r="AK135" s="355"/>
      <c r="AL135" s="355"/>
      <c r="AM135" s="355"/>
      <c r="AN135" s="355"/>
      <c r="AO135" s="355"/>
      <c r="AP135" s="355"/>
      <c r="AQ135" s="355"/>
      <c r="AR135" s="355"/>
      <c r="AS135" s="355"/>
      <c r="AT135" s="355"/>
      <c r="AU135" s="356"/>
      <c r="AV135" s="306"/>
      <c r="AW135" s="307"/>
      <c r="AX135" s="307"/>
      <c r="AY135" s="309"/>
    </row>
    <row r="136" spans="1:51" ht="24.75" customHeight="1">
      <c r="A136" s="409"/>
      <c r="B136" s="410"/>
      <c r="C136" s="410"/>
      <c r="D136" s="410"/>
      <c r="E136" s="410"/>
      <c r="F136" s="411"/>
      <c r="G136" s="351"/>
      <c r="H136" s="352"/>
      <c r="I136" s="352"/>
      <c r="J136" s="352"/>
      <c r="K136" s="353"/>
      <c r="L136" s="354"/>
      <c r="M136" s="357"/>
      <c r="N136" s="357"/>
      <c r="O136" s="357"/>
      <c r="P136" s="357"/>
      <c r="Q136" s="357"/>
      <c r="R136" s="357"/>
      <c r="S136" s="357"/>
      <c r="T136" s="357"/>
      <c r="U136" s="357"/>
      <c r="V136" s="357"/>
      <c r="W136" s="357"/>
      <c r="X136" s="358"/>
      <c r="Y136" s="306"/>
      <c r="Z136" s="307"/>
      <c r="AA136" s="307"/>
      <c r="AB136" s="307"/>
      <c r="AC136" s="308"/>
      <c r="AD136" s="351"/>
      <c r="AE136" s="352"/>
      <c r="AF136" s="352"/>
      <c r="AG136" s="352"/>
      <c r="AH136" s="353"/>
      <c r="AI136" s="354"/>
      <c r="AJ136" s="355"/>
      <c r="AK136" s="355"/>
      <c r="AL136" s="355"/>
      <c r="AM136" s="355"/>
      <c r="AN136" s="355"/>
      <c r="AO136" s="355"/>
      <c r="AP136" s="355"/>
      <c r="AQ136" s="355"/>
      <c r="AR136" s="355"/>
      <c r="AS136" s="355"/>
      <c r="AT136" s="355"/>
      <c r="AU136" s="356"/>
      <c r="AV136" s="306"/>
      <c r="AW136" s="307"/>
      <c r="AX136" s="307"/>
      <c r="AY136" s="309"/>
    </row>
    <row r="137" spans="1:51" ht="24.75" customHeight="1">
      <c r="A137" s="409"/>
      <c r="B137" s="410"/>
      <c r="C137" s="410"/>
      <c r="D137" s="410"/>
      <c r="E137" s="410"/>
      <c r="F137" s="411"/>
      <c r="G137" s="351"/>
      <c r="H137" s="352"/>
      <c r="I137" s="352"/>
      <c r="J137" s="352"/>
      <c r="K137" s="353"/>
      <c r="L137" s="354"/>
      <c r="M137" s="355"/>
      <c r="N137" s="355"/>
      <c r="O137" s="355"/>
      <c r="P137" s="355"/>
      <c r="Q137" s="355"/>
      <c r="R137" s="355"/>
      <c r="S137" s="355"/>
      <c r="T137" s="355"/>
      <c r="U137" s="355"/>
      <c r="V137" s="355"/>
      <c r="W137" s="355"/>
      <c r="X137" s="356"/>
      <c r="Y137" s="306"/>
      <c r="Z137" s="307"/>
      <c r="AA137" s="307"/>
      <c r="AB137" s="307"/>
      <c r="AC137" s="307"/>
      <c r="AD137" s="351"/>
      <c r="AE137" s="352"/>
      <c r="AF137" s="352"/>
      <c r="AG137" s="352"/>
      <c r="AH137" s="353"/>
      <c r="AI137" s="354"/>
      <c r="AJ137" s="355"/>
      <c r="AK137" s="355"/>
      <c r="AL137" s="355"/>
      <c r="AM137" s="355"/>
      <c r="AN137" s="355"/>
      <c r="AO137" s="355"/>
      <c r="AP137" s="355"/>
      <c r="AQ137" s="355"/>
      <c r="AR137" s="355"/>
      <c r="AS137" s="355"/>
      <c r="AT137" s="355"/>
      <c r="AU137" s="356"/>
      <c r="AV137" s="306"/>
      <c r="AW137" s="307"/>
      <c r="AX137" s="307"/>
      <c r="AY137" s="309"/>
    </row>
    <row r="138" spans="1:51" ht="24.75" customHeight="1">
      <c r="A138" s="409"/>
      <c r="B138" s="410"/>
      <c r="C138" s="410"/>
      <c r="D138" s="410"/>
      <c r="E138" s="410"/>
      <c r="F138" s="411"/>
      <c r="G138" s="351"/>
      <c r="H138" s="352"/>
      <c r="I138" s="352"/>
      <c r="J138" s="352"/>
      <c r="K138" s="353"/>
      <c r="L138" s="354"/>
      <c r="M138" s="355"/>
      <c r="N138" s="355"/>
      <c r="O138" s="355"/>
      <c r="P138" s="355"/>
      <c r="Q138" s="355"/>
      <c r="R138" s="355"/>
      <c r="S138" s="355"/>
      <c r="T138" s="355"/>
      <c r="U138" s="355"/>
      <c r="V138" s="355"/>
      <c r="W138" s="355"/>
      <c r="X138" s="356"/>
      <c r="Y138" s="306"/>
      <c r="Z138" s="307"/>
      <c r="AA138" s="307"/>
      <c r="AB138" s="307"/>
      <c r="AC138" s="307"/>
      <c r="AD138" s="351"/>
      <c r="AE138" s="352"/>
      <c r="AF138" s="352"/>
      <c r="AG138" s="352"/>
      <c r="AH138" s="353"/>
      <c r="AI138" s="354"/>
      <c r="AJ138" s="355"/>
      <c r="AK138" s="355"/>
      <c r="AL138" s="355"/>
      <c r="AM138" s="355"/>
      <c r="AN138" s="355"/>
      <c r="AO138" s="355"/>
      <c r="AP138" s="355"/>
      <c r="AQ138" s="355"/>
      <c r="AR138" s="355"/>
      <c r="AS138" s="355"/>
      <c r="AT138" s="355"/>
      <c r="AU138" s="356"/>
      <c r="AV138" s="306"/>
      <c r="AW138" s="307"/>
      <c r="AX138" s="307"/>
      <c r="AY138" s="309"/>
    </row>
    <row r="139" spans="1:51" ht="24.75" customHeight="1">
      <c r="A139" s="409"/>
      <c r="B139" s="410"/>
      <c r="C139" s="410"/>
      <c r="D139" s="410"/>
      <c r="E139" s="410"/>
      <c r="F139" s="411"/>
      <c r="G139" s="345"/>
      <c r="H139" s="346"/>
      <c r="I139" s="346"/>
      <c r="J139" s="346"/>
      <c r="K139" s="347"/>
      <c r="L139" s="348"/>
      <c r="M139" s="349"/>
      <c r="N139" s="349"/>
      <c r="O139" s="349"/>
      <c r="P139" s="349"/>
      <c r="Q139" s="349"/>
      <c r="R139" s="349"/>
      <c r="S139" s="349"/>
      <c r="T139" s="349"/>
      <c r="U139" s="349"/>
      <c r="V139" s="349"/>
      <c r="W139" s="349"/>
      <c r="X139" s="350"/>
      <c r="Y139" s="296"/>
      <c r="Z139" s="297"/>
      <c r="AA139" s="297"/>
      <c r="AB139" s="297"/>
      <c r="AC139" s="297"/>
      <c r="AD139" s="345"/>
      <c r="AE139" s="346"/>
      <c r="AF139" s="346"/>
      <c r="AG139" s="346"/>
      <c r="AH139" s="347"/>
      <c r="AI139" s="348"/>
      <c r="AJ139" s="349"/>
      <c r="AK139" s="349"/>
      <c r="AL139" s="349"/>
      <c r="AM139" s="349"/>
      <c r="AN139" s="349"/>
      <c r="AO139" s="349"/>
      <c r="AP139" s="349"/>
      <c r="AQ139" s="349"/>
      <c r="AR139" s="349"/>
      <c r="AS139" s="349"/>
      <c r="AT139" s="349"/>
      <c r="AU139" s="350"/>
      <c r="AV139" s="296"/>
      <c r="AW139" s="297"/>
      <c r="AX139" s="297"/>
      <c r="AY139" s="299"/>
    </row>
    <row r="140" spans="1:51" ht="24.75" customHeight="1">
      <c r="A140" s="409"/>
      <c r="B140" s="410"/>
      <c r="C140" s="410"/>
      <c r="D140" s="410"/>
      <c r="E140" s="410"/>
      <c r="F140" s="411"/>
      <c r="G140" s="340" t="s">
        <v>8</v>
      </c>
      <c r="H140" s="247"/>
      <c r="I140" s="247"/>
      <c r="J140" s="247"/>
      <c r="K140" s="248"/>
      <c r="L140" s="341"/>
      <c r="M140" s="342"/>
      <c r="N140" s="342"/>
      <c r="O140" s="342"/>
      <c r="P140" s="342"/>
      <c r="Q140" s="342"/>
      <c r="R140" s="342"/>
      <c r="S140" s="342"/>
      <c r="T140" s="342"/>
      <c r="U140" s="342"/>
      <c r="V140" s="342"/>
      <c r="W140" s="342"/>
      <c r="X140" s="343"/>
      <c r="Y140" s="336">
        <f>SUM(Y132:AC139)</f>
        <v>1.496</v>
      </c>
      <c r="Z140" s="337"/>
      <c r="AA140" s="337"/>
      <c r="AB140" s="337"/>
      <c r="AC140" s="344"/>
      <c r="AD140" s="340" t="s">
        <v>8</v>
      </c>
      <c r="AE140" s="247"/>
      <c r="AF140" s="247"/>
      <c r="AG140" s="247"/>
      <c r="AH140" s="247"/>
      <c r="AI140" s="341"/>
      <c r="AJ140" s="342"/>
      <c r="AK140" s="342"/>
      <c r="AL140" s="342"/>
      <c r="AM140" s="342"/>
      <c r="AN140" s="342"/>
      <c r="AO140" s="342"/>
      <c r="AP140" s="342"/>
      <c r="AQ140" s="342"/>
      <c r="AR140" s="342"/>
      <c r="AS140" s="342"/>
      <c r="AT140" s="342"/>
      <c r="AU140" s="343"/>
      <c r="AV140" s="336">
        <f>SUM(AV132:AY139)</f>
        <v>0</v>
      </c>
      <c r="AW140" s="337"/>
      <c r="AX140" s="337"/>
      <c r="AY140" s="339"/>
    </row>
    <row r="141" spans="1:51" ht="24.75" customHeight="1">
      <c r="A141" s="409"/>
      <c r="B141" s="410"/>
      <c r="C141" s="410"/>
      <c r="D141" s="410"/>
      <c r="E141" s="410"/>
      <c r="F141" s="411"/>
      <c r="G141" s="320" t="s">
        <v>4</v>
      </c>
      <c r="H141" s="321"/>
      <c r="I141" s="321"/>
      <c r="J141" s="321"/>
      <c r="K141" s="321"/>
      <c r="L141" s="321"/>
      <c r="M141" s="321"/>
      <c r="N141" s="321"/>
      <c r="O141" s="321"/>
      <c r="P141" s="321"/>
      <c r="Q141" s="321"/>
      <c r="R141" s="321"/>
      <c r="S141" s="321"/>
      <c r="T141" s="321"/>
      <c r="U141" s="321"/>
      <c r="V141" s="321"/>
      <c r="W141" s="321"/>
      <c r="X141" s="321"/>
      <c r="Y141" s="321"/>
      <c r="Z141" s="321"/>
      <c r="AA141" s="321"/>
      <c r="AB141" s="321"/>
      <c r="AC141" s="322"/>
      <c r="AD141" s="320" t="s">
        <v>121</v>
      </c>
      <c r="AE141" s="321"/>
      <c r="AF141" s="321"/>
      <c r="AG141" s="321"/>
      <c r="AH141" s="321"/>
      <c r="AI141" s="321"/>
      <c r="AJ141" s="321"/>
      <c r="AK141" s="321"/>
      <c r="AL141" s="321"/>
      <c r="AM141" s="321"/>
      <c r="AN141" s="321"/>
      <c r="AO141" s="321"/>
      <c r="AP141" s="321"/>
      <c r="AQ141" s="321"/>
      <c r="AR141" s="321"/>
      <c r="AS141" s="321"/>
      <c r="AT141" s="321"/>
      <c r="AU141" s="321"/>
      <c r="AV141" s="321"/>
      <c r="AW141" s="321"/>
      <c r="AX141" s="321"/>
      <c r="AY141" s="323"/>
    </row>
    <row r="142" spans="1:51" ht="24.75" customHeight="1">
      <c r="A142" s="409"/>
      <c r="B142" s="410"/>
      <c r="C142" s="410"/>
      <c r="D142" s="410"/>
      <c r="E142" s="410"/>
      <c r="F142" s="411"/>
      <c r="G142" s="324" t="s">
        <v>5</v>
      </c>
      <c r="H142" s="325"/>
      <c r="I142" s="325"/>
      <c r="J142" s="325"/>
      <c r="K142" s="326"/>
      <c r="L142" s="327" t="s">
        <v>6</v>
      </c>
      <c r="M142" s="325"/>
      <c r="N142" s="325"/>
      <c r="O142" s="325"/>
      <c r="P142" s="325"/>
      <c r="Q142" s="325"/>
      <c r="R142" s="325"/>
      <c r="S142" s="325"/>
      <c r="T142" s="325"/>
      <c r="U142" s="325"/>
      <c r="V142" s="325"/>
      <c r="W142" s="325"/>
      <c r="X142" s="326"/>
      <c r="Y142" s="328" t="s">
        <v>7</v>
      </c>
      <c r="Z142" s="329"/>
      <c r="AA142" s="329"/>
      <c r="AB142" s="329"/>
      <c r="AC142" s="330"/>
      <c r="AD142" s="324" t="s">
        <v>5</v>
      </c>
      <c r="AE142" s="325"/>
      <c r="AF142" s="325"/>
      <c r="AG142" s="325"/>
      <c r="AH142" s="326"/>
      <c r="AI142" s="327" t="s">
        <v>6</v>
      </c>
      <c r="AJ142" s="325"/>
      <c r="AK142" s="325"/>
      <c r="AL142" s="325"/>
      <c r="AM142" s="325"/>
      <c r="AN142" s="325"/>
      <c r="AO142" s="325"/>
      <c r="AP142" s="325"/>
      <c r="AQ142" s="325"/>
      <c r="AR142" s="325"/>
      <c r="AS142" s="325"/>
      <c r="AT142" s="325"/>
      <c r="AU142" s="326"/>
      <c r="AV142" s="328" t="s">
        <v>7</v>
      </c>
      <c r="AW142" s="329"/>
      <c r="AX142" s="329"/>
      <c r="AY142" s="331"/>
    </row>
    <row r="143" spans="1:51" ht="24.75" customHeight="1">
      <c r="A143" s="409"/>
      <c r="B143" s="410"/>
      <c r="C143" s="410"/>
      <c r="D143" s="410"/>
      <c r="E143" s="410"/>
      <c r="F143" s="411"/>
      <c r="G143" s="310"/>
      <c r="H143" s="311"/>
      <c r="I143" s="311"/>
      <c r="J143" s="311"/>
      <c r="K143" s="312"/>
      <c r="L143" s="313"/>
      <c r="M143" s="314"/>
      <c r="N143" s="314"/>
      <c r="O143" s="314"/>
      <c r="P143" s="314"/>
      <c r="Q143" s="314"/>
      <c r="R143" s="314"/>
      <c r="S143" s="314"/>
      <c r="T143" s="314"/>
      <c r="U143" s="314"/>
      <c r="V143" s="314"/>
      <c r="W143" s="314"/>
      <c r="X143" s="315"/>
      <c r="Y143" s="316"/>
      <c r="Z143" s="317"/>
      <c r="AA143" s="317"/>
      <c r="AB143" s="317"/>
      <c r="AC143" s="318"/>
      <c r="AD143" s="310"/>
      <c r="AE143" s="311"/>
      <c r="AF143" s="311"/>
      <c r="AG143" s="311"/>
      <c r="AH143" s="312"/>
      <c r="AI143" s="313"/>
      <c r="AJ143" s="314"/>
      <c r="AK143" s="314"/>
      <c r="AL143" s="314"/>
      <c r="AM143" s="314"/>
      <c r="AN143" s="314"/>
      <c r="AO143" s="314"/>
      <c r="AP143" s="314"/>
      <c r="AQ143" s="314"/>
      <c r="AR143" s="314"/>
      <c r="AS143" s="314"/>
      <c r="AT143" s="314"/>
      <c r="AU143" s="315"/>
      <c r="AV143" s="316"/>
      <c r="AW143" s="317"/>
      <c r="AX143" s="317"/>
      <c r="AY143" s="319"/>
    </row>
    <row r="144" spans="1:51" ht="24.75" customHeight="1">
      <c r="A144" s="409"/>
      <c r="B144" s="410"/>
      <c r="C144" s="410"/>
      <c r="D144" s="410"/>
      <c r="E144" s="410"/>
      <c r="F144" s="411"/>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7"/>
      <c r="AC144" s="308"/>
      <c r="AD144" s="300"/>
      <c r="AE144" s="301"/>
      <c r="AF144" s="301"/>
      <c r="AG144" s="301"/>
      <c r="AH144" s="302"/>
      <c r="AI144" s="303"/>
      <c r="AJ144" s="304"/>
      <c r="AK144" s="304"/>
      <c r="AL144" s="304"/>
      <c r="AM144" s="304"/>
      <c r="AN144" s="304"/>
      <c r="AO144" s="304"/>
      <c r="AP144" s="304"/>
      <c r="AQ144" s="304"/>
      <c r="AR144" s="304"/>
      <c r="AS144" s="304"/>
      <c r="AT144" s="304"/>
      <c r="AU144" s="305"/>
      <c r="AV144" s="306"/>
      <c r="AW144" s="307"/>
      <c r="AX144" s="307"/>
      <c r="AY144" s="309"/>
    </row>
    <row r="145" spans="1:51" ht="24.75" customHeight="1">
      <c r="A145" s="409"/>
      <c r="B145" s="410"/>
      <c r="C145" s="410"/>
      <c r="D145" s="410"/>
      <c r="E145" s="410"/>
      <c r="F145" s="411"/>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7"/>
      <c r="AC145" s="308"/>
      <c r="AD145" s="300"/>
      <c r="AE145" s="301"/>
      <c r="AF145" s="301"/>
      <c r="AG145" s="301"/>
      <c r="AH145" s="302"/>
      <c r="AI145" s="303"/>
      <c r="AJ145" s="304"/>
      <c r="AK145" s="304"/>
      <c r="AL145" s="304"/>
      <c r="AM145" s="304"/>
      <c r="AN145" s="304"/>
      <c r="AO145" s="304"/>
      <c r="AP145" s="304"/>
      <c r="AQ145" s="304"/>
      <c r="AR145" s="304"/>
      <c r="AS145" s="304"/>
      <c r="AT145" s="304"/>
      <c r="AU145" s="305"/>
      <c r="AV145" s="306"/>
      <c r="AW145" s="307"/>
      <c r="AX145" s="307"/>
      <c r="AY145" s="309"/>
    </row>
    <row r="146" spans="1:51" ht="24.75" customHeight="1">
      <c r="A146" s="409"/>
      <c r="B146" s="410"/>
      <c r="C146" s="410"/>
      <c r="D146" s="410"/>
      <c r="E146" s="410"/>
      <c r="F146" s="411"/>
      <c r="G146" s="300"/>
      <c r="H146" s="301"/>
      <c r="I146" s="301"/>
      <c r="J146" s="301"/>
      <c r="K146" s="302"/>
      <c r="L146" s="303"/>
      <c r="M146" s="304"/>
      <c r="N146" s="304"/>
      <c r="O146" s="304"/>
      <c r="P146" s="304"/>
      <c r="Q146" s="304"/>
      <c r="R146" s="304"/>
      <c r="S146" s="304"/>
      <c r="T146" s="304"/>
      <c r="U146" s="304"/>
      <c r="V146" s="304"/>
      <c r="W146" s="304"/>
      <c r="X146" s="305"/>
      <c r="Y146" s="306"/>
      <c r="Z146" s="307"/>
      <c r="AA146" s="307"/>
      <c r="AB146" s="307"/>
      <c r="AC146" s="308"/>
      <c r="AD146" s="300"/>
      <c r="AE146" s="301"/>
      <c r="AF146" s="301"/>
      <c r="AG146" s="301"/>
      <c r="AH146" s="302"/>
      <c r="AI146" s="303"/>
      <c r="AJ146" s="304"/>
      <c r="AK146" s="304"/>
      <c r="AL146" s="304"/>
      <c r="AM146" s="304"/>
      <c r="AN146" s="304"/>
      <c r="AO146" s="304"/>
      <c r="AP146" s="304"/>
      <c r="AQ146" s="304"/>
      <c r="AR146" s="304"/>
      <c r="AS146" s="304"/>
      <c r="AT146" s="304"/>
      <c r="AU146" s="305"/>
      <c r="AV146" s="306"/>
      <c r="AW146" s="307"/>
      <c r="AX146" s="307"/>
      <c r="AY146" s="309"/>
    </row>
    <row r="147" spans="1:51" ht="24.75" customHeight="1">
      <c r="A147" s="409"/>
      <c r="B147" s="410"/>
      <c r="C147" s="410"/>
      <c r="D147" s="410"/>
      <c r="E147" s="410"/>
      <c r="F147" s="411"/>
      <c r="G147" s="300"/>
      <c r="H147" s="301"/>
      <c r="I147" s="301"/>
      <c r="J147" s="301"/>
      <c r="K147" s="302"/>
      <c r="L147" s="303"/>
      <c r="M147" s="304"/>
      <c r="N147" s="304"/>
      <c r="O147" s="304"/>
      <c r="P147" s="304"/>
      <c r="Q147" s="304"/>
      <c r="R147" s="304"/>
      <c r="S147" s="304"/>
      <c r="T147" s="304"/>
      <c r="U147" s="304"/>
      <c r="V147" s="304"/>
      <c r="W147" s="304"/>
      <c r="X147" s="305"/>
      <c r="Y147" s="306"/>
      <c r="Z147" s="307"/>
      <c r="AA147" s="307"/>
      <c r="AB147" s="307"/>
      <c r="AC147" s="308"/>
      <c r="AD147" s="300"/>
      <c r="AE147" s="301"/>
      <c r="AF147" s="301"/>
      <c r="AG147" s="301"/>
      <c r="AH147" s="302"/>
      <c r="AI147" s="303"/>
      <c r="AJ147" s="304"/>
      <c r="AK147" s="304"/>
      <c r="AL147" s="304"/>
      <c r="AM147" s="304"/>
      <c r="AN147" s="304"/>
      <c r="AO147" s="304"/>
      <c r="AP147" s="304"/>
      <c r="AQ147" s="304"/>
      <c r="AR147" s="304"/>
      <c r="AS147" s="304"/>
      <c r="AT147" s="304"/>
      <c r="AU147" s="305"/>
      <c r="AV147" s="306"/>
      <c r="AW147" s="307"/>
      <c r="AX147" s="307"/>
      <c r="AY147" s="309"/>
    </row>
    <row r="148" spans="1:51" ht="24.75" customHeight="1">
      <c r="A148" s="409"/>
      <c r="B148" s="410"/>
      <c r="C148" s="410"/>
      <c r="D148" s="410"/>
      <c r="E148" s="410"/>
      <c r="F148" s="411"/>
      <c r="G148" s="300"/>
      <c r="H148" s="301"/>
      <c r="I148" s="301"/>
      <c r="J148" s="301"/>
      <c r="K148" s="302"/>
      <c r="L148" s="303"/>
      <c r="M148" s="304"/>
      <c r="N148" s="304"/>
      <c r="O148" s="304"/>
      <c r="P148" s="304"/>
      <c r="Q148" s="304"/>
      <c r="R148" s="304"/>
      <c r="S148" s="304"/>
      <c r="T148" s="304"/>
      <c r="U148" s="304"/>
      <c r="V148" s="304"/>
      <c r="W148" s="304"/>
      <c r="X148" s="305"/>
      <c r="Y148" s="306"/>
      <c r="Z148" s="307"/>
      <c r="AA148" s="307"/>
      <c r="AB148" s="307"/>
      <c r="AC148" s="308"/>
      <c r="AD148" s="300"/>
      <c r="AE148" s="301"/>
      <c r="AF148" s="301"/>
      <c r="AG148" s="301"/>
      <c r="AH148" s="302"/>
      <c r="AI148" s="303"/>
      <c r="AJ148" s="304"/>
      <c r="AK148" s="304"/>
      <c r="AL148" s="304"/>
      <c r="AM148" s="304"/>
      <c r="AN148" s="304"/>
      <c r="AO148" s="304"/>
      <c r="AP148" s="304"/>
      <c r="AQ148" s="304"/>
      <c r="AR148" s="304"/>
      <c r="AS148" s="304"/>
      <c r="AT148" s="304"/>
      <c r="AU148" s="305"/>
      <c r="AV148" s="306"/>
      <c r="AW148" s="307"/>
      <c r="AX148" s="307"/>
      <c r="AY148" s="309"/>
    </row>
    <row r="149" spans="1:51" ht="24.75" customHeight="1">
      <c r="A149" s="409"/>
      <c r="B149" s="410"/>
      <c r="C149" s="410"/>
      <c r="D149" s="410"/>
      <c r="E149" s="410"/>
      <c r="F149" s="41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7"/>
      <c r="AC149" s="308"/>
      <c r="AD149" s="300"/>
      <c r="AE149" s="301"/>
      <c r="AF149" s="301"/>
      <c r="AG149" s="301"/>
      <c r="AH149" s="302"/>
      <c r="AI149" s="303"/>
      <c r="AJ149" s="304"/>
      <c r="AK149" s="304"/>
      <c r="AL149" s="304"/>
      <c r="AM149" s="304"/>
      <c r="AN149" s="304"/>
      <c r="AO149" s="304"/>
      <c r="AP149" s="304"/>
      <c r="AQ149" s="304"/>
      <c r="AR149" s="304"/>
      <c r="AS149" s="304"/>
      <c r="AT149" s="304"/>
      <c r="AU149" s="305"/>
      <c r="AV149" s="306"/>
      <c r="AW149" s="307"/>
      <c r="AX149" s="307"/>
      <c r="AY149" s="309"/>
    </row>
    <row r="150" spans="1:51" ht="24.75" customHeight="1">
      <c r="A150" s="409"/>
      <c r="B150" s="410"/>
      <c r="C150" s="410"/>
      <c r="D150" s="410"/>
      <c r="E150" s="410"/>
      <c r="F150" s="41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7"/>
      <c r="AC150" s="298"/>
      <c r="AD150" s="290"/>
      <c r="AE150" s="291"/>
      <c r="AF150" s="291"/>
      <c r="AG150" s="291"/>
      <c r="AH150" s="292"/>
      <c r="AI150" s="293"/>
      <c r="AJ150" s="294"/>
      <c r="AK150" s="294"/>
      <c r="AL150" s="294"/>
      <c r="AM150" s="294"/>
      <c r="AN150" s="294"/>
      <c r="AO150" s="294"/>
      <c r="AP150" s="294"/>
      <c r="AQ150" s="294"/>
      <c r="AR150" s="294"/>
      <c r="AS150" s="294"/>
      <c r="AT150" s="294"/>
      <c r="AU150" s="295"/>
      <c r="AV150" s="296"/>
      <c r="AW150" s="297"/>
      <c r="AX150" s="297"/>
      <c r="AY150" s="299"/>
    </row>
    <row r="151" spans="1:51" ht="24.75" customHeight="1">
      <c r="A151" s="409"/>
      <c r="B151" s="410"/>
      <c r="C151" s="410"/>
      <c r="D151" s="410"/>
      <c r="E151" s="410"/>
      <c r="F151" s="411"/>
      <c r="G151" s="332" t="s">
        <v>8</v>
      </c>
      <c r="H151" s="230"/>
      <c r="I151" s="230"/>
      <c r="J151" s="230"/>
      <c r="K151" s="231"/>
      <c r="L151" s="333"/>
      <c r="M151" s="334"/>
      <c r="N151" s="334"/>
      <c r="O151" s="334"/>
      <c r="P151" s="334"/>
      <c r="Q151" s="334"/>
      <c r="R151" s="334"/>
      <c r="S151" s="334"/>
      <c r="T151" s="334"/>
      <c r="U151" s="334"/>
      <c r="V151" s="334"/>
      <c r="W151" s="334"/>
      <c r="X151" s="335"/>
      <c r="Y151" s="336">
        <f>SUM(Y143:AC150)</f>
        <v>0</v>
      </c>
      <c r="Z151" s="337"/>
      <c r="AA151" s="337"/>
      <c r="AB151" s="337"/>
      <c r="AC151" s="338"/>
      <c r="AD151" s="332" t="s">
        <v>8</v>
      </c>
      <c r="AE151" s="230"/>
      <c r="AF151" s="230"/>
      <c r="AG151" s="230"/>
      <c r="AH151" s="231"/>
      <c r="AI151" s="333"/>
      <c r="AJ151" s="334"/>
      <c r="AK151" s="334"/>
      <c r="AL151" s="334"/>
      <c r="AM151" s="334"/>
      <c r="AN151" s="334"/>
      <c r="AO151" s="334"/>
      <c r="AP151" s="334"/>
      <c r="AQ151" s="334"/>
      <c r="AR151" s="334"/>
      <c r="AS151" s="334"/>
      <c r="AT151" s="334"/>
      <c r="AU151" s="335"/>
      <c r="AV151" s="336">
        <f>SUM(AV143:AY150)</f>
        <v>0</v>
      </c>
      <c r="AW151" s="337"/>
      <c r="AX151" s="337"/>
      <c r="AY151" s="339"/>
    </row>
    <row r="152" spans="1:51" ht="24.75" customHeight="1">
      <c r="A152" s="409"/>
      <c r="B152" s="410"/>
      <c r="C152" s="410"/>
      <c r="D152" s="410"/>
      <c r="E152" s="410"/>
      <c r="F152" s="411"/>
      <c r="G152" s="320" t="s">
        <v>114</v>
      </c>
      <c r="H152" s="321"/>
      <c r="I152" s="321"/>
      <c r="J152" s="321"/>
      <c r="K152" s="321"/>
      <c r="L152" s="321"/>
      <c r="M152" s="321"/>
      <c r="N152" s="321"/>
      <c r="O152" s="321"/>
      <c r="P152" s="321"/>
      <c r="Q152" s="321"/>
      <c r="R152" s="321"/>
      <c r="S152" s="321"/>
      <c r="T152" s="321"/>
      <c r="U152" s="321"/>
      <c r="V152" s="321"/>
      <c r="W152" s="321"/>
      <c r="X152" s="321"/>
      <c r="Y152" s="321"/>
      <c r="Z152" s="321"/>
      <c r="AA152" s="321"/>
      <c r="AB152" s="321"/>
      <c r="AC152" s="322"/>
      <c r="AD152" s="320" t="s">
        <v>116</v>
      </c>
      <c r="AE152" s="321"/>
      <c r="AF152" s="321"/>
      <c r="AG152" s="321"/>
      <c r="AH152" s="321"/>
      <c r="AI152" s="321"/>
      <c r="AJ152" s="321"/>
      <c r="AK152" s="321"/>
      <c r="AL152" s="321"/>
      <c r="AM152" s="321"/>
      <c r="AN152" s="321"/>
      <c r="AO152" s="321"/>
      <c r="AP152" s="321"/>
      <c r="AQ152" s="321"/>
      <c r="AR152" s="321"/>
      <c r="AS152" s="321"/>
      <c r="AT152" s="321"/>
      <c r="AU152" s="321"/>
      <c r="AV152" s="321"/>
      <c r="AW152" s="321"/>
      <c r="AX152" s="321"/>
      <c r="AY152" s="323"/>
    </row>
    <row r="153" spans="1:51" ht="24.75" customHeight="1">
      <c r="A153" s="409"/>
      <c r="B153" s="410"/>
      <c r="C153" s="410"/>
      <c r="D153" s="410"/>
      <c r="E153" s="410"/>
      <c r="F153" s="411"/>
      <c r="G153" s="324" t="s">
        <v>5</v>
      </c>
      <c r="H153" s="325"/>
      <c r="I153" s="325"/>
      <c r="J153" s="325"/>
      <c r="K153" s="326"/>
      <c r="L153" s="327" t="s">
        <v>6</v>
      </c>
      <c r="M153" s="325"/>
      <c r="N153" s="325"/>
      <c r="O153" s="325"/>
      <c r="P153" s="325"/>
      <c r="Q153" s="325"/>
      <c r="R153" s="325"/>
      <c r="S153" s="325"/>
      <c r="T153" s="325"/>
      <c r="U153" s="325"/>
      <c r="V153" s="325"/>
      <c r="W153" s="325"/>
      <c r="X153" s="326"/>
      <c r="Y153" s="328" t="s">
        <v>7</v>
      </c>
      <c r="Z153" s="329"/>
      <c r="AA153" s="329"/>
      <c r="AB153" s="329"/>
      <c r="AC153" s="330"/>
      <c r="AD153" s="324" t="s">
        <v>5</v>
      </c>
      <c r="AE153" s="325"/>
      <c r="AF153" s="325"/>
      <c r="AG153" s="325"/>
      <c r="AH153" s="326"/>
      <c r="AI153" s="327" t="s">
        <v>6</v>
      </c>
      <c r="AJ153" s="325"/>
      <c r="AK153" s="325"/>
      <c r="AL153" s="325"/>
      <c r="AM153" s="325"/>
      <c r="AN153" s="325"/>
      <c r="AO153" s="325"/>
      <c r="AP153" s="325"/>
      <c r="AQ153" s="325"/>
      <c r="AR153" s="325"/>
      <c r="AS153" s="325"/>
      <c r="AT153" s="325"/>
      <c r="AU153" s="326"/>
      <c r="AV153" s="328" t="s">
        <v>7</v>
      </c>
      <c r="AW153" s="329"/>
      <c r="AX153" s="329"/>
      <c r="AY153" s="331"/>
    </row>
    <row r="154" spans="1:51" ht="24.75" customHeight="1">
      <c r="A154" s="409"/>
      <c r="B154" s="410"/>
      <c r="C154" s="410"/>
      <c r="D154" s="410"/>
      <c r="E154" s="410"/>
      <c r="F154" s="411"/>
      <c r="G154" s="310"/>
      <c r="H154" s="311"/>
      <c r="I154" s="311"/>
      <c r="J154" s="311"/>
      <c r="K154" s="312"/>
      <c r="L154" s="313"/>
      <c r="M154" s="314"/>
      <c r="N154" s="314"/>
      <c r="O154" s="314"/>
      <c r="P154" s="314"/>
      <c r="Q154" s="314"/>
      <c r="R154" s="314"/>
      <c r="S154" s="314"/>
      <c r="T154" s="314"/>
      <c r="U154" s="314"/>
      <c r="V154" s="314"/>
      <c r="W154" s="314"/>
      <c r="X154" s="315"/>
      <c r="Y154" s="316"/>
      <c r="Z154" s="317"/>
      <c r="AA154" s="317"/>
      <c r="AB154" s="317"/>
      <c r="AC154" s="318"/>
      <c r="AD154" s="310"/>
      <c r="AE154" s="311"/>
      <c r="AF154" s="311"/>
      <c r="AG154" s="311"/>
      <c r="AH154" s="312"/>
      <c r="AI154" s="313"/>
      <c r="AJ154" s="314"/>
      <c r="AK154" s="314"/>
      <c r="AL154" s="314"/>
      <c r="AM154" s="314"/>
      <c r="AN154" s="314"/>
      <c r="AO154" s="314"/>
      <c r="AP154" s="314"/>
      <c r="AQ154" s="314"/>
      <c r="AR154" s="314"/>
      <c r="AS154" s="314"/>
      <c r="AT154" s="314"/>
      <c r="AU154" s="315"/>
      <c r="AV154" s="316"/>
      <c r="AW154" s="317"/>
      <c r="AX154" s="317"/>
      <c r="AY154" s="319"/>
    </row>
    <row r="155" spans="1:51" ht="24.75" customHeight="1">
      <c r="A155" s="409"/>
      <c r="B155" s="410"/>
      <c r="C155" s="410"/>
      <c r="D155" s="410"/>
      <c r="E155" s="410"/>
      <c r="F155" s="411"/>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7"/>
      <c r="AC155" s="308"/>
      <c r="AD155" s="300"/>
      <c r="AE155" s="301"/>
      <c r="AF155" s="301"/>
      <c r="AG155" s="301"/>
      <c r="AH155" s="302"/>
      <c r="AI155" s="303"/>
      <c r="AJ155" s="304"/>
      <c r="AK155" s="304"/>
      <c r="AL155" s="304"/>
      <c r="AM155" s="304"/>
      <c r="AN155" s="304"/>
      <c r="AO155" s="304"/>
      <c r="AP155" s="304"/>
      <c r="AQ155" s="304"/>
      <c r="AR155" s="304"/>
      <c r="AS155" s="304"/>
      <c r="AT155" s="304"/>
      <c r="AU155" s="305"/>
      <c r="AV155" s="306"/>
      <c r="AW155" s="307"/>
      <c r="AX155" s="307"/>
      <c r="AY155" s="309"/>
    </row>
    <row r="156" spans="1:51" ht="24.75" customHeight="1">
      <c r="A156" s="409"/>
      <c r="B156" s="410"/>
      <c r="C156" s="410"/>
      <c r="D156" s="410"/>
      <c r="E156" s="410"/>
      <c r="F156" s="411"/>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7"/>
      <c r="AC156" s="308"/>
      <c r="AD156" s="300"/>
      <c r="AE156" s="301"/>
      <c r="AF156" s="301"/>
      <c r="AG156" s="301"/>
      <c r="AH156" s="302"/>
      <c r="AI156" s="303"/>
      <c r="AJ156" s="304"/>
      <c r="AK156" s="304"/>
      <c r="AL156" s="304"/>
      <c r="AM156" s="304"/>
      <c r="AN156" s="304"/>
      <c r="AO156" s="304"/>
      <c r="AP156" s="304"/>
      <c r="AQ156" s="304"/>
      <c r="AR156" s="304"/>
      <c r="AS156" s="304"/>
      <c r="AT156" s="304"/>
      <c r="AU156" s="305"/>
      <c r="AV156" s="306"/>
      <c r="AW156" s="307"/>
      <c r="AX156" s="307"/>
      <c r="AY156" s="309"/>
    </row>
    <row r="157" spans="1:51" ht="24.75" customHeight="1">
      <c r="A157" s="409"/>
      <c r="B157" s="410"/>
      <c r="C157" s="410"/>
      <c r="D157" s="410"/>
      <c r="E157" s="410"/>
      <c r="F157" s="411"/>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7"/>
      <c r="AC157" s="308"/>
      <c r="AD157" s="300"/>
      <c r="AE157" s="301"/>
      <c r="AF157" s="301"/>
      <c r="AG157" s="301"/>
      <c r="AH157" s="302"/>
      <c r="AI157" s="303"/>
      <c r="AJ157" s="304"/>
      <c r="AK157" s="304"/>
      <c r="AL157" s="304"/>
      <c r="AM157" s="304"/>
      <c r="AN157" s="304"/>
      <c r="AO157" s="304"/>
      <c r="AP157" s="304"/>
      <c r="AQ157" s="304"/>
      <c r="AR157" s="304"/>
      <c r="AS157" s="304"/>
      <c r="AT157" s="304"/>
      <c r="AU157" s="305"/>
      <c r="AV157" s="306"/>
      <c r="AW157" s="307"/>
      <c r="AX157" s="307"/>
      <c r="AY157" s="309"/>
    </row>
    <row r="158" spans="1:51" ht="24.75" customHeight="1">
      <c r="A158" s="409"/>
      <c r="B158" s="410"/>
      <c r="C158" s="410"/>
      <c r="D158" s="410"/>
      <c r="E158" s="410"/>
      <c r="F158" s="411"/>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7"/>
      <c r="AC158" s="308"/>
      <c r="AD158" s="300"/>
      <c r="AE158" s="301"/>
      <c r="AF158" s="301"/>
      <c r="AG158" s="301"/>
      <c r="AH158" s="302"/>
      <c r="AI158" s="303"/>
      <c r="AJ158" s="304"/>
      <c r="AK158" s="304"/>
      <c r="AL158" s="304"/>
      <c r="AM158" s="304"/>
      <c r="AN158" s="304"/>
      <c r="AO158" s="304"/>
      <c r="AP158" s="304"/>
      <c r="AQ158" s="304"/>
      <c r="AR158" s="304"/>
      <c r="AS158" s="304"/>
      <c r="AT158" s="304"/>
      <c r="AU158" s="305"/>
      <c r="AV158" s="306"/>
      <c r="AW158" s="307"/>
      <c r="AX158" s="307"/>
      <c r="AY158" s="309"/>
    </row>
    <row r="159" spans="1:51" ht="24.75" customHeight="1">
      <c r="A159" s="409"/>
      <c r="B159" s="410"/>
      <c r="C159" s="410"/>
      <c r="D159" s="410"/>
      <c r="E159" s="410"/>
      <c r="F159" s="411"/>
      <c r="G159" s="300"/>
      <c r="H159" s="301"/>
      <c r="I159" s="301"/>
      <c r="J159" s="301"/>
      <c r="K159" s="302"/>
      <c r="L159" s="303"/>
      <c r="M159" s="304"/>
      <c r="N159" s="304"/>
      <c r="O159" s="304"/>
      <c r="P159" s="304"/>
      <c r="Q159" s="304"/>
      <c r="R159" s="304"/>
      <c r="S159" s="304"/>
      <c r="T159" s="304"/>
      <c r="U159" s="304"/>
      <c r="V159" s="304"/>
      <c r="W159" s="304"/>
      <c r="X159" s="305"/>
      <c r="Y159" s="306"/>
      <c r="Z159" s="307"/>
      <c r="AA159" s="307"/>
      <c r="AB159" s="307"/>
      <c r="AC159" s="308"/>
      <c r="AD159" s="300"/>
      <c r="AE159" s="301"/>
      <c r="AF159" s="301"/>
      <c r="AG159" s="301"/>
      <c r="AH159" s="302"/>
      <c r="AI159" s="303"/>
      <c r="AJ159" s="304"/>
      <c r="AK159" s="304"/>
      <c r="AL159" s="304"/>
      <c r="AM159" s="304"/>
      <c r="AN159" s="304"/>
      <c r="AO159" s="304"/>
      <c r="AP159" s="304"/>
      <c r="AQ159" s="304"/>
      <c r="AR159" s="304"/>
      <c r="AS159" s="304"/>
      <c r="AT159" s="304"/>
      <c r="AU159" s="305"/>
      <c r="AV159" s="306"/>
      <c r="AW159" s="307"/>
      <c r="AX159" s="307"/>
      <c r="AY159" s="309"/>
    </row>
    <row r="160" spans="1:51" ht="24.75" customHeight="1">
      <c r="A160" s="409"/>
      <c r="B160" s="410"/>
      <c r="C160" s="410"/>
      <c r="D160" s="410"/>
      <c r="E160" s="410"/>
      <c r="F160" s="411"/>
      <c r="G160" s="300"/>
      <c r="H160" s="301"/>
      <c r="I160" s="301"/>
      <c r="J160" s="301"/>
      <c r="K160" s="302"/>
      <c r="L160" s="303"/>
      <c r="M160" s="304"/>
      <c r="N160" s="304"/>
      <c r="O160" s="304"/>
      <c r="P160" s="304"/>
      <c r="Q160" s="304"/>
      <c r="R160" s="304"/>
      <c r="S160" s="304"/>
      <c r="T160" s="304"/>
      <c r="U160" s="304"/>
      <c r="V160" s="304"/>
      <c r="W160" s="304"/>
      <c r="X160" s="305"/>
      <c r="Y160" s="306"/>
      <c r="Z160" s="307"/>
      <c r="AA160" s="307"/>
      <c r="AB160" s="307"/>
      <c r="AC160" s="308"/>
      <c r="AD160" s="300"/>
      <c r="AE160" s="301"/>
      <c r="AF160" s="301"/>
      <c r="AG160" s="301"/>
      <c r="AH160" s="302"/>
      <c r="AI160" s="303"/>
      <c r="AJ160" s="304"/>
      <c r="AK160" s="304"/>
      <c r="AL160" s="304"/>
      <c r="AM160" s="304"/>
      <c r="AN160" s="304"/>
      <c r="AO160" s="304"/>
      <c r="AP160" s="304"/>
      <c r="AQ160" s="304"/>
      <c r="AR160" s="304"/>
      <c r="AS160" s="304"/>
      <c r="AT160" s="304"/>
      <c r="AU160" s="305"/>
      <c r="AV160" s="306"/>
      <c r="AW160" s="307"/>
      <c r="AX160" s="307"/>
      <c r="AY160" s="309"/>
    </row>
    <row r="161" spans="1:51" ht="24.75" customHeight="1">
      <c r="A161" s="409"/>
      <c r="B161" s="410"/>
      <c r="C161" s="410"/>
      <c r="D161" s="410"/>
      <c r="E161" s="410"/>
      <c r="F161" s="411"/>
      <c r="G161" s="290"/>
      <c r="H161" s="291"/>
      <c r="I161" s="291"/>
      <c r="J161" s="291"/>
      <c r="K161" s="292"/>
      <c r="L161" s="293"/>
      <c r="M161" s="294"/>
      <c r="N161" s="294"/>
      <c r="O161" s="294"/>
      <c r="P161" s="294"/>
      <c r="Q161" s="294"/>
      <c r="R161" s="294"/>
      <c r="S161" s="294"/>
      <c r="T161" s="294"/>
      <c r="U161" s="294"/>
      <c r="V161" s="294"/>
      <c r="W161" s="294"/>
      <c r="X161" s="295"/>
      <c r="Y161" s="296"/>
      <c r="Z161" s="297"/>
      <c r="AA161" s="297"/>
      <c r="AB161" s="297"/>
      <c r="AC161" s="298"/>
      <c r="AD161" s="290"/>
      <c r="AE161" s="291"/>
      <c r="AF161" s="291"/>
      <c r="AG161" s="291"/>
      <c r="AH161" s="292"/>
      <c r="AI161" s="293"/>
      <c r="AJ161" s="294"/>
      <c r="AK161" s="294"/>
      <c r="AL161" s="294"/>
      <c r="AM161" s="294"/>
      <c r="AN161" s="294"/>
      <c r="AO161" s="294"/>
      <c r="AP161" s="294"/>
      <c r="AQ161" s="294"/>
      <c r="AR161" s="294"/>
      <c r="AS161" s="294"/>
      <c r="AT161" s="294"/>
      <c r="AU161" s="295"/>
      <c r="AV161" s="296"/>
      <c r="AW161" s="297"/>
      <c r="AX161" s="297"/>
      <c r="AY161" s="299"/>
    </row>
    <row r="162" spans="1:51" ht="24.75" customHeight="1" thickBot="1">
      <c r="A162" s="412"/>
      <c r="B162" s="413"/>
      <c r="C162" s="413"/>
      <c r="D162" s="413"/>
      <c r="E162" s="413"/>
      <c r="F162" s="414"/>
      <c r="G162" s="280" t="s">
        <v>8</v>
      </c>
      <c r="H162" s="281"/>
      <c r="I162" s="281"/>
      <c r="J162" s="281"/>
      <c r="K162" s="282"/>
      <c r="L162" s="283"/>
      <c r="M162" s="284"/>
      <c r="N162" s="284"/>
      <c r="O162" s="284"/>
      <c r="P162" s="284"/>
      <c r="Q162" s="284"/>
      <c r="R162" s="284"/>
      <c r="S162" s="284"/>
      <c r="T162" s="284"/>
      <c r="U162" s="284"/>
      <c r="V162" s="284"/>
      <c r="W162" s="284"/>
      <c r="X162" s="285"/>
      <c r="Y162" s="286">
        <f>SUM(Y154:AC161)</f>
        <v>0</v>
      </c>
      <c r="Z162" s="287"/>
      <c r="AA162" s="287"/>
      <c r="AB162" s="287"/>
      <c r="AC162" s="288"/>
      <c r="AD162" s="280" t="s">
        <v>8</v>
      </c>
      <c r="AE162" s="281"/>
      <c r="AF162" s="281"/>
      <c r="AG162" s="281"/>
      <c r="AH162" s="282"/>
      <c r="AI162" s="283"/>
      <c r="AJ162" s="284"/>
      <c r="AK162" s="284"/>
      <c r="AL162" s="284"/>
      <c r="AM162" s="284"/>
      <c r="AN162" s="284"/>
      <c r="AO162" s="284"/>
      <c r="AP162" s="284"/>
      <c r="AQ162" s="284"/>
      <c r="AR162" s="284"/>
      <c r="AS162" s="284"/>
      <c r="AT162" s="284"/>
      <c r="AU162" s="285"/>
      <c r="AV162" s="286">
        <f>SUM(AV154:AY161)</f>
        <v>0</v>
      </c>
      <c r="AW162" s="287"/>
      <c r="AX162" s="287"/>
      <c r="AY162" s="289"/>
    </row>
    <row r="164" spans="1:51" ht="14.25">
      <c r="A164" s="22"/>
      <c r="B164" s="4" t="s">
        <v>117</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row>
    <row r="165" spans="1:51">
      <c r="A165" s="22"/>
      <c r="B165" s="22" t="s">
        <v>3</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row>
    <row r="166" spans="1:51" ht="34.5" customHeight="1">
      <c r="A166" s="259"/>
      <c r="B166" s="260"/>
      <c r="C166" s="261" t="s">
        <v>11</v>
      </c>
      <c r="D166" s="262"/>
      <c r="E166" s="262"/>
      <c r="F166" s="262"/>
      <c r="G166" s="262"/>
      <c r="H166" s="262"/>
      <c r="I166" s="262"/>
      <c r="J166" s="262"/>
      <c r="K166" s="262"/>
      <c r="L166" s="262"/>
      <c r="M166" s="253" t="s">
        <v>120</v>
      </c>
      <c r="N166" s="254"/>
      <c r="O166" s="254"/>
      <c r="P166" s="254"/>
      <c r="Q166" s="254"/>
      <c r="R166" s="254"/>
      <c r="S166" s="254"/>
      <c r="T166" s="262" t="s">
        <v>119</v>
      </c>
      <c r="U166" s="262"/>
      <c r="V166" s="262"/>
      <c r="W166" s="262"/>
      <c r="X166" s="262"/>
      <c r="Y166" s="262"/>
      <c r="Z166" s="262"/>
      <c r="AA166" s="262"/>
      <c r="AB166" s="262"/>
      <c r="AC166" s="262"/>
      <c r="AD166" s="262"/>
      <c r="AE166" s="262"/>
      <c r="AF166" s="262"/>
      <c r="AG166" s="262"/>
      <c r="AH166" s="262"/>
      <c r="AI166" s="262"/>
      <c r="AJ166" s="262"/>
      <c r="AK166" s="263"/>
      <c r="AL166" s="256" t="s">
        <v>12</v>
      </c>
      <c r="AM166" s="257"/>
      <c r="AN166" s="257"/>
      <c r="AO166" s="257"/>
      <c r="AP166" s="257"/>
      <c r="AQ166" s="257"/>
      <c r="AR166" s="257"/>
      <c r="AS166" s="257"/>
      <c r="AT166" s="257"/>
      <c r="AU166" s="257"/>
      <c r="AV166" s="257"/>
      <c r="AW166" s="257"/>
      <c r="AX166" s="257"/>
      <c r="AY166" s="258"/>
    </row>
    <row r="167" spans="1:51" ht="45" customHeight="1">
      <c r="A167" s="259">
        <v>1</v>
      </c>
      <c r="B167" s="260">
        <v>1</v>
      </c>
      <c r="C167" s="273" t="s">
        <v>206</v>
      </c>
      <c r="D167" s="274"/>
      <c r="E167" s="274"/>
      <c r="F167" s="274"/>
      <c r="G167" s="274"/>
      <c r="H167" s="274"/>
      <c r="I167" s="274"/>
      <c r="J167" s="274"/>
      <c r="K167" s="274"/>
      <c r="L167" s="274"/>
      <c r="M167" s="267" t="s">
        <v>207</v>
      </c>
      <c r="N167" s="267"/>
      <c r="O167" s="267"/>
      <c r="P167" s="267"/>
      <c r="Q167" s="267"/>
      <c r="R167" s="267"/>
      <c r="S167" s="267"/>
      <c r="T167" s="275" t="s">
        <v>208</v>
      </c>
      <c r="U167" s="275"/>
      <c r="V167" s="275"/>
      <c r="W167" s="275"/>
      <c r="X167" s="275"/>
      <c r="Y167" s="275"/>
      <c r="Z167" s="275"/>
      <c r="AA167" s="275"/>
      <c r="AB167" s="275"/>
      <c r="AC167" s="275"/>
      <c r="AD167" s="275"/>
      <c r="AE167" s="275"/>
      <c r="AF167" s="275"/>
      <c r="AG167" s="275"/>
      <c r="AH167" s="275"/>
      <c r="AI167" s="275"/>
      <c r="AJ167" s="275"/>
      <c r="AK167" s="276"/>
      <c r="AL167" s="277" t="s">
        <v>240</v>
      </c>
      <c r="AM167" s="278"/>
      <c r="AN167" s="278"/>
      <c r="AO167" s="278"/>
      <c r="AP167" s="278"/>
      <c r="AQ167" s="278"/>
      <c r="AR167" s="278"/>
      <c r="AS167" s="278"/>
      <c r="AT167" s="278"/>
      <c r="AU167" s="278"/>
      <c r="AV167" s="278"/>
      <c r="AW167" s="278"/>
      <c r="AX167" s="278"/>
      <c r="AY167" s="279"/>
    </row>
    <row r="168" spans="1:51" ht="24" customHeight="1">
      <c r="A168" s="259">
        <v>2</v>
      </c>
      <c r="B168" s="260">
        <v>1</v>
      </c>
      <c r="C168" s="243"/>
      <c r="D168" s="244"/>
      <c r="E168" s="244"/>
      <c r="F168" s="244"/>
      <c r="G168" s="244"/>
      <c r="H168" s="244"/>
      <c r="I168" s="244"/>
      <c r="J168" s="244"/>
      <c r="K168" s="244"/>
      <c r="L168" s="244"/>
      <c r="M168" s="246"/>
      <c r="N168" s="246"/>
      <c r="O168" s="246"/>
      <c r="P168" s="246"/>
      <c r="Q168" s="246"/>
      <c r="R168" s="246"/>
      <c r="S168" s="246"/>
      <c r="T168" s="247"/>
      <c r="U168" s="247"/>
      <c r="V168" s="247"/>
      <c r="W168" s="247"/>
      <c r="X168" s="247"/>
      <c r="Y168" s="247"/>
      <c r="Z168" s="247"/>
      <c r="AA168" s="247"/>
      <c r="AB168" s="247"/>
      <c r="AC168" s="247"/>
      <c r="AD168" s="247"/>
      <c r="AE168" s="247"/>
      <c r="AF168" s="247"/>
      <c r="AG168" s="247"/>
      <c r="AH168" s="247"/>
      <c r="AI168" s="247"/>
      <c r="AJ168" s="247"/>
      <c r="AK168" s="248"/>
      <c r="AL168" s="232"/>
      <c r="AM168" s="233"/>
      <c r="AN168" s="233"/>
      <c r="AO168" s="233"/>
      <c r="AP168" s="233"/>
      <c r="AQ168" s="233"/>
      <c r="AR168" s="233"/>
      <c r="AS168" s="233"/>
      <c r="AT168" s="233"/>
      <c r="AU168" s="233"/>
      <c r="AV168" s="233"/>
      <c r="AW168" s="233"/>
      <c r="AX168" s="233"/>
      <c r="AY168" s="234"/>
    </row>
    <row r="169" spans="1:51" ht="24" customHeight="1">
      <c r="A169" s="259">
        <v>3</v>
      </c>
      <c r="B169" s="260">
        <v>1</v>
      </c>
      <c r="C169" s="243"/>
      <c r="D169" s="244"/>
      <c r="E169" s="244"/>
      <c r="F169" s="244"/>
      <c r="G169" s="244"/>
      <c r="H169" s="244"/>
      <c r="I169" s="244"/>
      <c r="J169" s="244"/>
      <c r="K169" s="244"/>
      <c r="L169" s="244"/>
      <c r="M169" s="246"/>
      <c r="N169" s="246"/>
      <c r="O169" s="246"/>
      <c r="P169" s="246"/>
      <c r="Q169" s="246"/>
      <c r="R169" s="246"/>
      <c r="S169" s="246"/>
      <c r="T169" s="247"/>
      <c r="U169" s="247"/>
      <c r="V169" s="247"/>
      <c r="W169" s="247"/>
      <c r="X169" s="247"/>
      <c r="Y169" s="247"/>
      <c r="Z169" s="247"/>
      <c r="AA169" s="247"/>
      <c r="AB169" s="247"/>
      <c r="AC169" s="247"/>
      <c r="AD169" s="247"/>
      <c r="AE169" s="247"/>
      <c r="AF169" s="247"/>
      <c r="AG169" s="247"/>
      <c r="AH169" s="247"/>
      <c r="AI169" s="247"/>
      <c r="AJ169" s="247"/>
      <c r="AK169" s="248"/>
      <c r="AL169" s="232"/>
      <c r="AM169" s="233"/>
      <c r="AN169" s="233"/>
      <c r="AO169" s="233"/>
      <c r="AP169" s="233"/>
      <c r="AQ169" s="233"/>
      <c r="AR169" s="233"/>
      <c r="AS169" s="233"/>
      <c r="AT169" s="233"/>
      <c r="AU169" s="233"/>
      <c r="AV169" s="233"/>
      <c r="AW169" s="233"/>
      <c r="AX169" s="233"/>
      <c r="AY169" s="234"/>
    </row>
    <row r="170" spans="1:51" ht="24" customHeight="1">
      <c r="A170" s="241">
        <v>4</v>
      </c>
      <c r="B170" s="242"/>
      <c r="C170" s="243"/>
      <c r="D170" s="244"/>
      <c r="E170" s="244"/>
      <c r="F170" s="244"/>
      <c r="G170" s="244"/>
      <c r="H170" s="244"/>
      <c r="I170" s="244"/>
      <c r="J170" s="244"/>
      <c r="K170" s="244"/>
      <c r="L170" s="244"/>
      <c r="M170" s="246"/>
      <c r="N170" s="246"/>
      <c r="O170" s="246"/>
      <c r="P170" s="246"/>
      <c r="Q170" s="246"/>
      <c r="R170" s="246"/>
      <c r="S170" s="246"/>
      <c r="T170" s="247"/>
      <c r="U170" s="247"/>
      <c r="V170" s="247"/>
      <c r="W170" s="247"/>
      <c r="X170" s="247"/>
      <c r="Y170" s="247"/>
      <c r="Z170" s="247"/>
      <c r="AA170" s="247"/>
      <c r="AB170" s="247"/>
      <c r="AC170" s="247"/>
      <c r="AD170" s="247"/>
      <c r="AE170" s="247"/>
      <c r="AF170" s="247"/>
      <c r="AG170" s="247"/>
      <c r="AH170" s="247"/>
      <c r="AI170" s="247"/>
      <c r="AJ170" s="247"/>
      <c r="AK170" s="248"/>
      <c r="AL170" s="232"/>
      <c r="AM170" s="233"/>
      <c r="AN170" s="233"/>
      <c r="AO170" s="233"/>
      <c r="AP170" s="233"/>
      <c r="AQ170" s="233"/>
      <c r="AR170" s="233"/>
      <c r="AS170" s="233"/>
      <c r="AT170" s="233"/>
      <c r="AU170" s="233"/>
      <c r="AV170" s="233"/>
      <c r="AW170" s="233"/>
      <c r="AX170" s="233"/>
      <c r="AY170" s="234"/>
    </row>
    <row r="171" spans="1:51" ht="24" customHeight="1">
      <c r="A171" s="241">
        <v>5</v>
      </c>
      <c r="B171" s="242"/>
      <c r="C171" s="243"/>
      <c r="D171" s="244"/>
      <c r="E171" s="244"/>
      <c r="F171" s="244"/>
      <c r="G171" s="244"/>
      <c r="H171" s="244"/>
      <c r="I171" s="244"/>
      <c r="J171" s="244"/>
      <c r="K171" s="244"/>
      <c r="L171" s="244"/>
      <c r="M171" s="246"/>
      <c r="N171" s="246"/>
      <c r="O171" s="246"/>
      <c r="P171" s="246"/>
      <c r="Q171" s="246"/>
      <c r="R171" s="246"/>
      <c r="S171" s="246"/>
      <c r="T171" s="247"/>
      <c r="U171" s="247"/>
      <c r="V171" s="247"/>
      <c r="W171" s="247"/>
      <c r="X171" s="247"/>
      <c r="Y171" s="247"/>
      <c r="Z171" s="247"/>
      <c r="AA171" s="247"/>
      <c r="AB171" s="247"/>
      <c r="AC171" s="247"/>
      <c r="AD171" s="247"/>
      <c r="AE171" s="247"/>
      <c r="AF171" s="247"/>
      <c r="AG171" s="247"/>
      <c r="AH171" s="247"/>
      <c r="AI171" s="247"/>
      <c r="AJ171" s="247"/>
      <c r="AK171" s="248"/>
      <c r="AL171" s="232"/>
      <c r="AM171" s="233"/>
      <c r="AN171" s="233"/>
      <c r="AO171" s="233"/>
      <c r="AP171" s="233"/>
      <c r="AQ171" s="233"/>
      <c r="AR171" s="233"/>
      <c r="AS171" s="233"/>
      <c r="AT171" s="233"/>
      <c r="AU171" s="233"/>
      <c r="AV171" s="233"/>
      <c r="AW171" s="233"/>
      <c r="AX171" s="233"/>
      <c r="AY171" s="234"/>
    </row>
    <row r="172" spans="1:51" ht="24" customHeight="1">
      <c r="A172" s="241">
        <v>6</v>
      </c>
      <c r="B172" s="242"/>
      <c r="C172" s="243"/>
      <c r="D172" s="244"/>
      <c r="E172" s="244"/>
      <c r="F172" s="244"/>
      <c r="G172" s="244"/>
      <c r="H172" s="244"/>
      <c r="I172" s="244"/>
      <c r="J172" s="244"/>
      <c r="K172" s="244"/>
      <c r="L172" s="244"/>
      <c r="M172" s="246"/>
      <c r="N172" s="246"/>
      <c r="O172" s="246"/>
      <c r="P172" s="246"/>
      <c r="Q172" s="246"/>
      <c r="R172" s="246"/>
      <c r="S172" s="246"/>
      <c r="T172" s="247"/>
      <c r="U172" s="247"/>
      <c r="V172" s="247"/>
      <c r="W172" s="247"/>
      <c r="X172" s="247"/>
      <c r="Y172" s="247"/>
      <c r="Z172" s="247"/>
      <c r="AA172" s="247"/>
      <c r="AB172" s="247"/>
      <c r="AC172" s="247"/>
      <c r="AD172" s="247"/>
      <c r="AE172" s="247"/>
      <c r="AF172" s="247"/>
      <c r="AG172" s="247"/>
      <c r="AH172" s="247"/>
      <c r="AI172" s="247"/>
      <c r="AJ172" s="247"/>
      <c r="AK172" s="248"/>
      <c r="AL172" s="232"/>
      <c r="AM172" s="233"/>
      <c r="AN172" s="233"/>
      <c r="AO172" s="233"/>
      <c r="AP172" s="233"/>
      <c r="AQ172" s="233"/>
      <c r="AR172" s="233"/>
      <c r="AS172" s="233"/>
      <c r="AT172" s="233"/>
      <c r="AU172" s="233"/>
      <c r="AV172" s="233"/>
      <c r="AW172" s="233"/>
      <c r="AX172" s="233"/>
      <c r="AY172" s="234"/>
    </row>
    <row r="173" spans="1:51" ht="24" customHeight="1">
      <c r="A173" s="241">
        <v>7</v>
      </c>
      <c r="B173" s="242"/>
      <c r="C173" s="243"/>
      <c r="D173" s="244"/>
      <c r="E173" s="244"/>
      <c r="F173" s="244"/>
      <c r="G173" s="244"/>
      <c r="H173" s="244"/>
      <c r="I173" s="244"/>
      <c r="J173" s="244"/>
      <c r="K173" s="244"/>
      <c r="L173" s="244"/>
      <c r="M173" s="246"/>
      <c r="N173" s="246"/>
      <c r="O173" s="246"/>
      <c r="P173" s="246"/>
      <c r="Q173" s="246"/>
      <c r="R173" s="246"/>
      <c r="S173" s="246"/>
      <c r="T173" s="247"/>
      <c r="U173" s="247"/>
      <c r="V173" s="247"/>
      <c r="W173" s="247"/>
      <c r="X173" s="247"/>
      <c r="Y173" s="247"/>
      <c r="Z173" s="247"/>
      <c r="AA173" s="247"/>
      <c r="AB173" s="247"/>
      <c r="AC173" s="247"/>
      <c r="AD173" s="247"/>
      <c r="AE173" s="247"/>
      <c r="AF173" s="247"/>
      <c r="AG173" s="247"/>
      <c r="AH173" s="247"/>
      <c r="AI173" s="247"/>
      <c r="AJ173" s="247"/>
      <c r="AK173" s="248"/>
      <c r="AL173" s="232"/>
      <c r="AM173" s="233"/>
      <c r="AN173" s="233"/>
      <c r="AO173" s="233"/>
      <c r="AP173" s="233"/>
      <c r="AQ173" s="233"/>
      <c r="AR173" s="233"/>
      <c r="AS173" s="233"/>
      <c r="AT173" s="233"/>
      <c r="AU173" s="233"/>
      <c r="AV173" s="233"/>
      <c r="AW173" s="233"/>
      <c r="AX173" s="233"/>
      <c r="AY173" s="234"/>
    </row>
    <row r="174" spans="1:51" ht="24" customHeight="1">
      <c r="A174" s="241">
        <v>8</v>
      </c>
      <c r="B174" s="242"/>
      <c r="C174" s="243"/>
      <c r="D174" s="244"/>
      <c r="E174" s="244"/>
      <c r="F174" s="244"/>
      <c r="G174" s="244"/>
      <c r="H174" s="244"/>
      <c r="I174" s="244"/>
      <c r="J174" s="244"/>
      <c r="K174" s="244"/>
      <c r="L174" s="244"/>
      <c r="M174" s="246"/>
      <c r="N174" s="246"/>
      <c r="O174" s="246"/>
      <c r="P174" s="246"/>
      <c r="Q174" s="246"/>
      <c r="R174" s="246"/>
      <c r="S174" s="246"/>
      <c r="T174" s="247"/>
      <c r="U174" s="247"/>
      <c r="V174" s="247"/>
      <c r="W174" s="247"/>
      <c r="X174" s="247"/>
      <c r="Y174" s="247"/>
      <c r="Z174" s="247"/>
      <c r="AA174" s="247"/>
      <c r="AB174" s="247"/>
      <c r="AC174" s="247"/>
      <c r="AD174" s="247"/>
      <c r="AE174" s="247"/>
      <c r="AF174" s="247"/>
      <c r="AG174" s="247"/>
      <c r="AH174" s="247"/>
      <c r="AI174" s="247"/>
      <c r="AJ174" s="247"/>
      <c r="AK174" s="248"/>
      <c r="AL174" s="232"/>
      <c r="AM174" s="233"/>
      <c r="AN174" s="233"/>
      <c r="AO174" s="233"/>
      <c r="AP174" s="233"/>
      <c r="AQ174" s="233"/>
      <c r="AR174" s="233"/>
      <c r="AS174" s="233"/>
      <c r="AT174" s="233"/>
      <c r="AU174" s="233"/>
      <c r="AV174" s="233"/>
      <c r="AW174" s="233"/>
      <c r="AX174" s="233"/>
      <c r="AY174" s="234"/>
    </row>
    <row r="175" spans="1:51" ht="24" customHeight="1">
      <c r="A175" s="241">
        <v>9</v>
      </c>
      <c r="B175" s="242"/>
      <c r="C175" s="243"/>
      <c r="D175" s="244"/>
      <c r="E175" s="244"/>
      <c r="F175" s="244"/>
      <c r="G175" s="244"/>
      <c r="H175" s="244"/>
      <c r="I175" s="244"/>
      <c r="J175" s="244"/>
      <c r="K175" s="244"/>
      <c r="L175" s="244"/>
      <c r="M175" s="246"/>
      <c r="N175" s="246"/>
      <c r="O175" s="246"/>
      <c r="P175" s="246"/>
      <c r="Q175" s="246"/>
      <c r="R175" s="246"/>
      <c r="S175" s="246"/>
      <c r="T175" s="247"/>
      <c r="U175" s="247"/>
      <c r="V175" s="247"/>
      <c r="W175" s="247"/>
      <c r="X175" s="247"/>
      <c r="Y175" s="247"/>
      <c r="Z175" s="247"/>
      <c r="AA175" s="247"/>
      <c r="AB175" s="247"/>
      <c r="AC175" s="247"/>
      <c r="AD175" s="247"/>
      <c r="AE175" s="247"/>
      <c r="AF175" s="247"/>
      <c r="AG175" s="247"/>
      <c r="AH175" s="247"/>
      <c r="AI175" s="247"/>
      <c r="AJ175" s="247"/>
      <c r="AK175" s="248"/>
      <c r="AL175" s="232"/>
      <c r="AM175" s="233"/>
      <c r="AN175" s="233"/>
      <c r="AO175" s="233"/>
      <c r="AP175" s="233"/>
      <c r="AQ175" s="233"/>
      <c r="AR175" s="233"/>
      <c r="AS175" s="233"/>
      <c r="AT175" s="233"/>
      <c r="AU175" s="233"/>
      <c r="AV175" s="233"/>
      <c r="AW175" s="233"/>
      <c r="AX175" s="233"/>
      <c r="AY175" s="234"/>
    </row>
    <row r="176" spans="1:51" ht="24" customHeight="1">
      <c r="A176" s="241">
        <v>10</v>
      </c>
      <c r="B176" s="242"/>
      <c r="C176" s="243"/>
      <c r="D176" s="244"/>
      <c r="E176" s="244"/>
      <c r="F176" s="244"/>
      <c r="G176" s="244"/>
      <c r="H176" s="244"/>
      <c r="I176" s="244"/>
      <c r="J176" s="244"/>
      <c r="K176" s="244"/>
      <c r="L176" s="244"/>
      <c r="M176" s="246"/>
      <c r="N176" s="246"/>
      <c r="O176" s="246"/>
      <c r="P176" s="246"/>
      <c r="Q176" s="246"/>
      <c r="R176" s="246"/>
      <c r="S176" s="246"/>
      <c r="T176" s="247"/>
      <c r="U176" s="247"/>
      <c r="V176" s="247"/>
      <c r="W176" s="247"/>
      <c r="X176" s="247"/>
      <c r="Y176" s="247"/>
      <c r="Z176" s="247"/>
      <c r="AA176" s="247"/>
      <c r="AB176" s="247"/>
      <c r="AC176" s="247"/>
      <c r="AD176" s="247"/>
      <c r="AE176" s="247"/>
      <c r="AF176" s="247"/>
      <c r="AG176" s="247"/>
      <c r="AH176" s="247"/>
      <c r="AI176" s="247"/>
      <c r="AJ176" s="247"/>
      <c r="AK176" s="248"/>
      <c r="AL176" s="232"/>
      <c r="AM176" s="233"/>
      <c r="AN176" s="233"/>
      <c r="AO176" s="233"/>
      <c r="AP176" s="233"/>
      <c r="AQ176" s="233"/>
      <c r="AR176" s="233"/>
      <c r="AS176" s="233"/>
      <c r="AT176" s="233"/>
      <c r="AU176" s="233"/>
      <c r="AV176" s="233"/>
      <c r="AW176" s="233"/>
      <c r="AX176" s="233"/>
      <c r="AY176" s="234"/>
    </row>
    <row r="177" spans="1:51">
      <c r="A177" s="24"/>
      <c r="B177" s="24" t="s">
        <v>9</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spans="1:51" ht="34.5" customHeight="1">
      <c r="A178" s="259"/>
      <c r="B178" s="260"/>
      <c r="C178" s="261" t="s">
        <v>11</v>
      </c>
      <c r="D178" s="262"/>
      <c r="E178" s="262"/>
      <c r="F178" s="262"/>
      <c r="G178" s="262"/>
      <c r="H178" s="262"/>
      <c r="I178" s="262"/>
      <c r="J178" s="262"/>
      <c r="K178" s="262"/>
      <c r="L178" s="262"/>
      <c r="M178" s="253" t="s">
        <v>120</v>
      </c>
      <c r="N178" s="254"/>
      <c r="O178" s="254"/>
      <c r="P178" s="254"/>
      <c r="Q178" s="254"/>
      <c r="R178" s="254"/>
      <c r="S178" s="254"/>
      <c r="T178" s="262" t="s">
        <v>119</v>
      </c>
      <c r="U178" s="262"/>
      <c r="V178" s="262"/>
      <c r="W178" s="262"/>
      <c r="X178" s="262"/>
      <c r="Y178" s="262"/>
      <c r="Z178" s="262"/>
      <c r="AA178" s="262"/>
      <c r="AB178" s="262"/>
      <c r="AC178" s="262"/>
      <c r="AD178" s="262"/>
      <c r="AE178" s="262"/>
      <c r="AF178" s="262"/>
      <c r="AG178" s="262"/>
      <c r="AH178" s="262"/>
      <c r="AI178" s="262"/>
      <c r="AJ178" s="262"/>
      <c r="AK178" s="263"/>
      <c r="AL178" s="256" t="s">
        <v>12</v>
      </c>
      <c r="AM178" s="257"/>
      <c r="AN178" s="257"/>
      <c r="AO178" s="257"/>
      <c r="AP178" s="257"/>
      <c r="AQ178" s="257"/>
      <c r="AR178" s="257"/>
      <c r="AS178" s="257"/>
      <c r="AT178" s="257"/>
      <c r="AU178" s="257"/>
      <c r="AV178" s="257"/>
      <c r="AW178" s="257"/>
      <c r="AX178" s="257"/>
      <c r="AY178" s="258"/>
    </row>
    <row r="179" spans="1:51" ht="24" customHeight="1">
      <c r="A179" s="241">
        <v>1</v>
      </c>
      <c r="B179" s="242"/>
      <c r="C179" s="243" t="s">
        <v>209</v>
      </c>
      <c r="D179" s="244"/>
      <c r="E179" s="244"/>
      <c r="F179" s="244"/>
      <c r="G179" s="244"/>
      <c r="H179" s="244"/>
      <c r="I179" s="244"/>
      <c r="J179" s="244"/>
      <c r="K179" s="244"/>
      <c r="L179" s="244"/>
      <c r="M179" s="267" t="s">
        <v>210</v>
      </c>
      <c r="N179" s="267"/>
      <c r="O179" s="267"/>
      <c r="P179" s="267"/>
      <c r="Q179" s="267"/>
      <c r="R179" s="267"/>
      <c r="S179" s="267"/>
      <c r="T179" s="268" t="s">
        <v>211</v>
      </c>
      <c r="U179" s="268"/>
      <c r="V179" s="268"/>
      <c r="W179" s="268"/>
      <c r="X179" s="268"/>
      <c r="Y179" s="268"/>
      <c r="Z179" s="268"/>
      <c r="AA179" s="268"/>
      <c r="AB179" s="268"/>
      <c r="AC179" s="268"/>
      <c r="AD179" s="268"/>
      <c r="AE179" s="268"/>
      <c r="AF179" s="268"/>
      <c r="AG179" s="268"/>
      <c r="AH179" s="268"/>
      <c r="AI179" s="268"/>
      <c r="AJ179" s="268"/>
      <c r="AK179" s="269"/>
      <c r="AL179" s="270">
        <f>AV129</f>
        <v>1961.797</v>
      </c>
      <c r="AM179" s="271"/>
      <c r="AN179" s="271"/>
      <c r="AO179" s="271"/>
      <c r="AP179" s="271"/>
      <c r="AQ179" s="271"/>
      <c r="AR179" s="271"/>
      <c r="AS179" s="271"/>
      <c r="AT179" s="271"/>
      <c r="AU179" s="271"/>
      <c r="AV179" s="271"/>
      <c r="AW179" s="271"/>
      <c r="AX179" s="271"/>
      <c r="AY179" s="272"/>
    </row>
    <row r="180" spans="1:51" ht="24" customHeight="1">
      <c r="A180" s="241">
        <v>2</v>
      </c>
      <c r="B180" s="242"/>
      <c r="C180" s="243"/>
      <c r="D180" s="244"/>
      <c r="E180" s="244"/>
      <c r="F180" s="244"/>
      <c r="G180" s="244"/>
      <c r="H180" s="244"/>
      <c r="I180" s="244"/>
      <c r="J180" s="244"/>
      <c r="K180" s="244"/>
      <c r="L180" s="244"/>
      <c r="M180" s="246"/>
      <c r="N180" s="246"/>
      <c r="O180" s="246"/>
      <c r="P180" s="246"/>
      <c r="Q180" s="246"/>
      <c r="R180" s="246"/>
      <c r="S180" s="246"/>
      <c r="T180" s="247"/>
      <c r="U180" s="247"/>
      <c r="V180" s="247"/>
      <c r="W180" s="247"/>
      <c r="X180" s="247"/>
      <c r="Y180" s="247"/>
      <c r="Z180" s="247"/>
      <c r="AA180" s="247"/>
      <c r="AB180" s="247"/>
      <c r="AC180" s="247"/>
      <c r="AD180" s="247"/>
      <c r="AE180" s="247"/>
      <c r="AF180" s="247"/>
      <c r="AG180" s="247"/>
      <c r="AH180" s="247"/>
      <c r="AI180" s="247"/>
      <c r="AJ180" s="247"/>
      <c r="AK180" s="248"/>
      <c r="AL180" s="264"/>
      <c r="AM180" s="265"/>
      <c r="AN180" s="265"/>
      <c r="AO180" s="265"/>
      <c r="AP180" s="265"/>
      <c r="AQ180" s="265"/>
      <c r="AR180" s="265"/>
      <c r="AS180" s="265"/>
      <c r="AT180" s="265"/>
      <c r="AU180" s="265"/>
      <c r="AV180" s="265"/>
      <c r="AW180" s="265"/>
      <c r="AX180" s="265"/>
      <c r="AY180" s="266"/>
    </row>
    <row r="181" spans="1:51" ht="24" customHeight="1">
      <c r="A181" s="241">
        <v>3</v>
      </c>
      <c r="B181" s="242"/>
      <c r="C181" s="243"/>
      <c r="D181" s="244"/>
      <c r="E181" s="244"/>
      <c r="F181" s="244"/>
      <c r="G181" s="244"/>
      <c r="H181" s="244"/>
      <c r="I181" s="244"/>
      <c r="J181" s="244"/>
      <c r="K181" s="244"/>
      <c r="L181" s="244"/>
      <c r="M181" s="246"/>
      <c r="N181" s="246"/>
      <c r="O181" s="246"/>
      <c r="P181" s="246"/>
      <c r="Q181" s="246"/>
      <c r="R181" s="246"/>
      <c r="S181" s="246"/>
      <c r="T181" s="247"/>
      <c r="U181" s="247"/>
      <c r="V181" s="247"/>
      <c r="W181" s="247"/>
      <c r="X181" s="247"/>
      <c r="Y181" s="247"/>
      <c r="Z181" s="247"/>
      <c r="AA181" s="247"/>
      <c r="AB181" s="247"/>
      <c r="AC181" s="247"/>
      <c r="AD181" s="247"/>
      <c r="AE181" s="247"/>
      <c r="AF181" s="247"/>
      <c r="AG181" s="247"/>
      <c r="AH181" s="247"/>
      <c r="AI181" s="247"/>
      <c r="AJ181" s="247"/>
      <c r="AK181" s="248"/>
      <c r="AL181" s="264"/>
      <c r="AM181" s="265"/>
      <c r="AN181" s="265"/>
      <c r="AO181" s="265"/>
      <c r="AP181" s="265"/>
      <c r="AQ181" s="265"/>
      <c r="AR181" s="265"/>
      <c r="AS181" s="265"/>
      <c r="AT181" s="265"/>
      <c r="AU181" s="265"/>
      <c r="AV181" s="265"/>
      <c r="AW181" s="265"/>
      <c r="AX181" s="265"/>
      <c r="AY181" s="266"/>
    </row>
    <row r="182" spans="1:51" ht="24" customHeight="1">
      <c r="A182" s="241">
        <v>4</v>
      </c>
      <c r="B182" s="242"/>
      <c r="C182" s="243"/>
      <c r="D182" s="244"/>
      <c r="E182" s="244"/>
      <c r="F182" s="244"/>
      <c r="G182" s="244"/>
      <c r="H182" s="244"/>
      <c r="I182" s="244"/>
      <c r="J182" s="244"/>
      <c r="K182" s="244"/>
      <c r="L182" s="244"/>
      <c r="M182" s="246"/>
      <c r="N182" s="246"/>
      <c r="O182" s="246"/>
      <c r="P182" s="246"/>
      <c r="Q182" s="246"/>
      <c r="R182" s="246"/>
      <c r="S182" s="246"/>
      <c r="T182" s="247"/>
      <c r="U182" s="247"/>
      <c r="V182" s="247"/>
      <c r="W182" s="247"/>
      <c r="X182" s="247"/>
      <c r="Y182" s="247"/>
      <c r="Z182" s="247"/>
      <c r="AA182" s="247"/>
      <c r="AB182" s="247"/>
      <c r="AC182" s="247"/>
      <c r="AD182" s="247"/>
      <c r="AE182" s="247"/>
      <c r="AF182" s="247"/>
      <c r="AG182" s="247"/>
      <c r="AH182" s="247"/>
      <c r="AI182" s="247"/>
      <c r="AJ182" s="247"/>
      <c r="AK182" s="248"/>
      <c r="AL182" s="264"/>
      <c r="AM182" s="265"/>
      <c r="AN182" s="265"/>
      <c r="AO182" s="265"/>
      <c r="AP182" s="265"/>
      <c r="AQ182" s="265"/>
      <c r="AR182" s="265"/>
      <c r="AS182" s="265"/>
      <c r="AT182" s="265"/>
      <c r="AU182" s="265"/>
      <c r="AV182" s="265"/>
      <c r="AW182" s="265"/>
      <c r="AX182" s="265"/>
      <c r="AY182" s="266"/>
    </row>
    <row r="183" spans="1:51" ht="24" customHeight="1">
      <c r="A183" s="241">
        <v>5</v>
      </c>
      <c r="B183" s="242"/>
      <c r="C183" s="243"/>
      <c r="D183" s="244"/>
      <c r="E183" s="244"/>
      <c r="F183" s="244"/>
      <c r="G183" s="244"/>
      <c r="H183" s="244"/>
      <c r="I183" s="244"/>
      <c r="J183" s="244"/>
      <c r="K183" s="244"/>
      <c r="L183" s="244"/>
      <c r="M183" s="246"/>
      <c r="N183" s="246"/>
      <c r="O183" s="246"/>
      <c r="P183" s="246"/>
      <c r="Q183" s="246"/>
      <c r="R183" s="246"/>
      <c r="S183" s="246"/>
      <c r="T183" s="247"/>
      <c r="U183" s="247"/>
      <c r="V183" s="247"/>
      <c r="W183" s="247"/>
      <c r="X183" s="247"/>
      <c r="Y183" s="247"/>
      <c r="Z183" s="247"/>
      <c r="AA183" s="247"/>
      <c r="AB183" s="247"/>
      <c r="AC183" s="247"/>
      <c r="AD183" s="247"/>
      <c r="AE183" s="247"/>
      <c r="AF183" s="247"/>
      <c r="AG183" s="247"/>
      <c r="AH183" s="247"/>
      <c r="AI183" s="247"/>
      <c r="AJ183" s="247"/>
      <c r="AK183" s="248"/>
      <c r="AL183" s="264"/>
      <c r="AM183" s="265"/>
      <c r="AN183" s="265"/>
      <c r="AO183" s="265"/>
      <c r="AP183" s="265"/>
      <c r="AQ183" s="265"/>
      <c r="AR183" s="265"/>
      <c r="AS183" s="265"/>
      <c r="AT183" s="265"/>
      <c r="AU183" s="265"/>
      <c r="AV183" s="265"/>
      <c r="AW183" s="265"/>
      <c r="AX183" s="265"/>
      <c r="AY183" s="266"/>
    </row>
    <row r="184" spans="1:51" ht="24" customHeight="1">
      <c r="A184" s="241">
        <v>6</v>
      </c>
      <c r="B184" s="242"/>
      <c r="C184" s="243"/>
      <c r="D184" s="244"/>
      <c r="E184" s="244"/>
      <c r="F184" s="244"/>
      <c r="G184" s="244"/>
      <c r="H184" s="244"/>
      <c r="I184" s="244"/>
      <c r="J184" s="244"/>
      <c r="K184" s="244"/>
      <c r="L184" s="244"/>
      <c r="M184" s="246"/>
      <c r="N184" s="246"/>
      <c r="O184" s="246"/>
      <c r="P184" s="246"/>
      <c r="Q184" s="246"/>
      <c r="R184" s="246"/>
      <c r="S184" s="246"/>
      <c r="T184" s="247"/>
      <c r="U184" s="247"/>
      <c r="V184" s="247"/>
      <c r="W184" s="247"/>
      <c r="X184" s="247"/>
      <c r="Y184" s="247"/>
      <c r="Z184" s="247"/>
      <c r="AA184" s="247"/>
      <c r="AB184" s="247"/>
      <c r="AC184" s="247"/>
      <c r="AD184" s="247"/>
      <c r="AE184" s="247"/>
      <c r="AF184" s="247"/>
      <c r="AG184" s="247"/>
      <c r="AH184" s="247"/>
      <c r="AI184" s="247"/>
      <c r="AJ184" s="247"/>
      <c r="AK184" s="248"/>
      <c r="AL184" s="264"/>
      <c r="AM184" s="265"/>
      <c r="AN184" s="265"/>
      <c r="AO184" s="265"/>
      <c r="AP184" s="265"/>
      <c r="AQ184" s="265"/>
      <c r="AR184" s="265"/>
      <c r="AS184" s="265"/>
      <c r="AT184" s="265"/>
      <c r="AU184" s="265"/>
      <c r="AV184" s="265"/>
      <c r="AW184" s="265"/>
      <c r="AX184" s="265"/>
      <c r="AY184" s="266"/>
    </row>
    <row r="185" spans="1:51" ht="24" customHeight="1">
      <c r="A185" s="241">
        <v>7</v>
      </c>
      <c r="B185" s="242"/>
      <c r="C185" s="243"/>
      <c r="D185" s="244"/>
      <c r="E185" s="244"/>
      <c r="F185" s="244"/>
      <c r="G185" s="244"/>
      <c r="H185" s="244"/>
      <c r="I185" s="244"/>
      <c r="J185" s="244"/>
      <c r="K185" s="244"/>
      <c r="L185" s="244"/>
      <c r="M185" s="246"/>
      <c r="N185" s="246"/>
      <c r="O185" s="246"/>
      <c r="P185" s="246"/>
      <c r="Q185" s="246"/>
      <c r="R185" s="246"/>
      <c r="S185" s="246"/>
      <c r="T185" s="247"/>
      <c r="U185" s="247"/>
      <c r="V185" s="247"/>
      <c r="W185" s="247"/>
      <c r="X185" s="247"/>
      <c r="Y185" s="247"/>
      <c r="Z185" s="247"/>
      <c r="AA185" s="247"/>
      <c r="AB185" s="247"/>
      <c r="AC185" s="247"/>
      <c r="AD185" s="247"/>
      <c r="AE185" s="247"/>
      <c r="AF185" s="247"/>
      <c r="AG185" s="247"/>
      <c r="AH185" s="247"/>
      <c r="AI185" s="247"/>
      <c r="AJ185" s="247"/>
      <c r="AK185" s="248"/>
      <c r="AL185" s="264"/>
      <c r="AM185" s="265"/>
      <c r="AN185" s="265"/>
      <c r="AO185" s="265"/>
      <c r="AP185" s="265"/>
      <c r="AQ185" s="265"/>
      <c r="AR185" s="265"/>
      <c r="AS185" s="265"/>
      <c r="AT185" s="265"/>
      <c r="AU185" s="265"/>
      <c r="AV185" s="265"/>
      <c r="AW185" s="265"/>
      <c r="AX185" s="265"/>
      <c r="AY185" s="266"/>
    </row>
    <row r="186" spans="1:51" ht="24" customHeight="1">
      <c r="A186" s="241">
        <v>8</v>
      </c>
      <c r="B186" s="242"/>
      <c r="C186" s="243"/>
      <c r="D186" s="244"/>
      <c r="E186" s="244"/>
      <c r="F186" s="244"/>
      <c r="G186" s="244"/>
      <c r="H186" s="244"/>
      <c r="I186" s="244"/>
      <c r="J186" s="244"/>
      <c r="K186" s="244"/>
      <c r="L186" s="244"/>
      <c r="M186" s="246"/>
      <c r="N186" s="246"/>
      <c r="O186" s="246"/>
      <c r="P186" s="246"/>
      <c r="Q186" s="246"/>
      <c r="R186" s="246"/>
      <c r="S186" s="246"/>
      <c r="T186" s="247"/>
      <c r="U186" s="247"/>
      <c r="V186" s="247"/>
      <c r="W186" s="247"/>
      <c r="X186" s="247"/>
      <c r="Y186" s="247"/>
      <c r="Z186" s="247"/>
      <c r="AA186" s="247"/>
      <c r="AB186" s="247"/>
      <c r="AC186" s="247"/>
      <c r="AD186" s="247"/>
      <c r="AE186" s="247"/>
      <c r="AF186" s="247"/>
      <c r="AG186" s="247"/>
      <c r="AH186" s="247"/>
      <c r="AI186" s="247"/>
      <c r="AJ186" s="247"/>
      <c r="AK186" s="248"/>
      <c r="AL186" s="264"/>
      <c r="AM186" s="265"/>
      <c r="AN186" s="265"/>
      <c r="AO186" s="265"/>
      <c r="AP186" s="265"/>
      <c r="AQ186" s="265"/>
      <c r="AR186" s="265"/>
      <c r="AS186" s="265"/>
      <c r="AT186" s="265"/>
      <c r="AU186" s="265"/>
      <c r="AV186" s="265"/>
      <c r="AW186" s="265"/>
      <c r="AX186" s="265"/>
      <c r="AY186" s="266"/>
    </row>
    <row r="187" spans="1:51" ht="24" customHeight="1">
      <c r="A187" s="241">
        <v>9</v>
      </c>
      <c r="B187" s="242"/>
      <c r="C187" s="243"/>
      <c r="D187" s="244"/>
      <c r="E187" s="244"/>
      <c r="F187" s="244"/>
      <c r="G187" s="244"/>
      <c r="H187" s="244"/>
      <c r="I187" s="244"/>
      <c r="J187" s="244"/>
      <c r="K187" s="244"/>
      <c r="L187" s="244"/>
      <c r="M187" s="246"/>
      <c r="N187" s="246"/>
      <c r="O187" s="246"/>
      <c r="P187" s="246"/>
      <c r="Q187" s="246"/>
      <c r="R187" s="246"/>
      <c r="S187" s="246"/>
      <c r="T187" s="247"/>
      <c r="U187" s="247"/>
      <c r="V187" s="247"/>
      <c r="W187" s="247"/>
      <c r="X187" s="247"/>
      <c r="Y187" s="247"/>
      <c r="Z187" s="247"/>
      <c r="AA187" s="247"/>
      <c r="AB187" s="247"/>
      <c r="AC187" s="247"/>
      <c r="AD187" s="247"/>
      <c r="AE187" s="247"/>
      <c r="AF187" s="247"/>
      <c r="AG187" s="247"/>
      <c r="AH187" s="247"/>
      <c r="AI187" s="247"/>
      <c r="AJ187" s="247"/>
      <c r="AK187" s="248"/>
      <c r="AL187" s="264"/>
      <c r="AM187" s="265"/>
      <c r="AN187" s="265"/>
      <c r="AO187" s="265"/>
      <c r="AP187" s="265"/>
      <c r="AQ187" s="265"/>
      <c r="AR187" s="265"/>
      <c r="AS187" s="265"/>
      <c r="AT187" s="265"/>
      <c r="AU187" s="265"/>
      <c r="AV187" s="265"/>
      <c r="AW187" s="265"/>
      <c r="AX187" s="265"/>
      <c r="AY187" s="266"/>
    </row>
    <row r="188" spans="1:51" ht="24" customHeight="1">
      <c r="A188" s="241">
        <v>10</v>
      </c>
      <c r="B188" s="242"/>
      <c r="C188" s="243"/>
      <c r="D188" s="244"/>
      <c r="E188" s="244"/>
      <c r="F188" s="244"/>
      <c r="G188" s="244"/>
      <c r="H188" s="244"/>
      <c r="I188" s="244"/>
      <c r="J188" s="244"/>
      <c r="K188" s="244"/>
      <c r="L188" s="244"/>
      <c r="M188" s="246"/>
      <c r="N188" s="246"/>
      <c r="O188" s="246"/>
      <c r="P188" s="246"/>
      <c r="Q188" s="246"/>
      <c r="R188" s="246"/>
      <c r="S188" s="246"/>
      <c r="T188" s="247"/>
      <c r="U188" s="247"/>
      <c r="V188" s="247"/>
      <c r="W188" s="247"/>
      <c r="X188" s="247"/>
      <c r="Y188" s="247"/>
      <c r="Z188" s="247"/>
      <c r="AA188" s="247"/>
      <c r="AB188" s="247"/>
      <c r="AC188" s="247"/>
      <c r="AD188" s="247"/>
      <c r="AE188" s="247"/>
      <c r="AF188" s="247"/>
      <c r="AG188" s="247"/>
      <c r="AH188" s="247"/>
      <c r="AI188" s="247"/>
      <c r="AJ188" s="247"/>
      <c r="AK188" s="248"/>
      <c r="AL188" s="264"/>
      <c r="AM188" s="265"/>
      <c r="AN188" s="265"/>
      <c r="AO188" s="265"/>
      <c r="AP188" s="265"/>
      <c r="AQ188" s="265"/>
      <c r="AR188" s="265"/>
      <c r="AS188" s="265"/>
      <c r="AT188" s="265"/>
      <c r="AU188" s="265"/>
      <c r="AV188" s="265"/>
      <c r="AW188" s="265"/>
      <c r="AX188" s="265"/>
      <c r="AY188" s="266"/>
    </row>
    <row r="189" spans="1:51">
      <c r="A189" s="24"/>
      <c r="B189" s="24" t="s">
        <v>212</v>
      </c>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row>
    <row r="190" spans="1:51" ht="34.5" customHeight="1">
      <c r="A190" s="259"/>
      <c r="B190" s="260"/>
      <c r="C190" s="261" t="s">
        <v>11</v>
      </c>
      <c r="D190" s="262"/>
      <c r="E190" s="262"/>
      <c r="F190" s="262"/>
      <c r="G190" s="262"/>
      <c r="H190" s="262"/>
      <c r="I190" s="262"/>
      <c r="J190" s="262"/>
      <c r="K190" s="262"/>
      <c r="L190" s="262"/>
      <c r="M190" s="253" t="s">
        <v>120</v>
      </c>
      <c r="N190" s="254"/>
      <c r="O190" s="254"/>
      <c r="P190" s="254"/>
      <c r="Q190" s="254"/>
      <c r="R190" s="254"/>
      <c r="S190" s="254"/>
      <c r="T190" s="262" t="s">
        <v>119</v>
      </c>
      <c r="U190" s="262"/>
      <c r="V190" s="262"/>
      <c r="W190" s="262"/>
      <c r="X190" s="262"/>
      <c r="Y190" s="262"/>
      <c r="Z190" s="262"/>
      <c r="AA190" s="262"/>
      <c r="AB190" s="262"/>
      <c r="AC190" s="262"/>
      <c r="AD190" s="262"/>
      <c r="AE190" s="262"/>
      <c r="AF190" s="262"/>
      <c r="AG190" s="262"/>
      <c r="AH190" s="262"/>
      <c r="AI190" s="262"/>
      <c r="AJ190" s="262"/>
      <c r="AK190" s="263"/>
      <c r="AL190" s="256" t="s">
        <v>12</v>
      </c>
      <c r="AM190" s="257"/>
      <c r="AN190" s="257"/>
      <c r="AO190" s="257"/>
      <c r="AP190" s="257"/>
      <c r="AQ190" s="257"/>
      <c r="AR190" s="257"/>
      <c r="AS190" s="257"/>
      <c r="AT190" s="257"/>
      <c r="AU190" s="257"/>
      <c r="AV190" s="257"/>
      <c r="AW190" s="257"/>
      <c r="AX190" s="257"/>
      <c r="AY190" s="258"/>
    </row>
    <row r="191" spans="1:51" ht="24" customHeight="1">
      <c r="A191" s="241">
        <v>1</v>
      </c>
      <c r="B191" s="242"/>
      <c r="C191" s="243" t="s">
        <v>213</v>
      </c>
      <c r="D191" s="244"/>
      <c r="E191" s="244"/>
      <c r="F191" s="244"/>
      <c r="G191" s="244"/>
      <c r="H191" s="244"/>
      <c r="I191" s="244"/>
      <c r="J191" s="244"/>
      <c r="K191" s="244"/>
      <c r="L191" s="245"/>
      <c r="M191" s="246" t="s">
        <v>169</v>
      </c>
      <c r="N191" s="246"/>
      <c r="O191" s="246"/>
      <c r="P191" s="246"/>
      <c r="Q191" s="246"/>
      <c r="R191" s="246"/>
      <c r="S191" s="246"/>
      <c r="T191" s="247" t="s">
        <v>214</v>
      </c>
      <c r="U191" s="247"/>
      <c r="V191" s="247"/>
      <c r="W191" s="247"/>
      <c r="X191" s="247"/>
      <c r="Y191" s="247"/>
      <c r="Z191" s="247"/>
      <c r="AA191" s="247"/>
      <c r="AB191" s="247"/>
      <c r="AC191" s="247"/>
      <c r="AD191" s="247"/>
      <c r="AE191" s="247"/>
      <c r="AF191" s="247"/>
      <c r="AG191" s="247"/>
      <c r="AH191" s="247"/>
      <c r="AI191" s="247"/>
      <c r="AJ191" s="247"/>
      <c r="AK191" s="248"/>
      <c r="AL191" s="232">
        <v>0.9</v>
      </c>
      <c r="AM191" s="233"/>
      <c r="AN191" s="233"/>
      <c r="AO191" s="233"/>
      <c r="AP191" s="233"/>
      <c r="AQ191" s="233"/>
      <c r="AR191" s="233"/>
      <c r="AS191" s="233"/>
      <c r="AT191" s="233"/>
      <c r="AU191" s="233"/>
      <c r="AV191" s="233"/>
      <c r="AW191" s="233"/>
      <c r="AX191" s="233"/>
      <c r="AY191" s="234"/>
    </row>
    <row r="192" spans="1:51" ht="24" customHeight="1">
      <c r="A192" s="241">
        <v>2</v>
      </c>
      <c r="B192" s="242"/>
      <c r="C192" s="243" t="s">
        <v>215</v>
      </c>
      <c r="D192" s="244"/>
      <c r="E192" s="244"/>
      <c r="F192" s="244"/>
      <c r="G192" s="244"/>
      <c r="H192" s="244"/>
      <c r="I192" s="244"/>
      <c r="J192" s="244"/>
      <c r="K192" s="244"/>
      <c r="L192" s="245"/>
      <c r="M192" s="246" t="s">
        <v>169</v>
      </c>
      <c r="N192" s="246"/>
      <c r="O192" s="246"/>
      <c r="P192" s="246"/>
      <c r="Q192" s="246"/>
      <c r="R192" s="246"/>
      <c r="S192" s="246"/>
      <c r="T192" s="247" t="s">
        <v>214</v>
      </c>
      <c r="U192" s="247"/>
      <c r="V192" s="247"/>
      <c r="W192" s="247"/>
      <c r="X192" s="247"/>
      <c r="Y192" s="247"/>
      <c r="Z192" s="247"/>
      <c r="AA192" s="247"/>
      <c r="AB192" s="247"/>
      <c r="AC192" s="247"/>
      <c r="AD192" s="247"/>
      <c r="AE192" s="247"/>
      <c r="AF192" s="247"/>
      <c r="AG192" s="247"/>
      <c r="AH192" s="247"/>
      <c r="AI192" s="247"/>
      <c r="AJ192" s="247"/>
      <c r="AK192" s="248"/>
      <c r="AL192" s="232">
        <v>0.9</v>
      </c>
      <c r="AM192" s="233"/>
      <c r="AN192" s="233"/>
      <c r="AO192" s="233"/>
      <c r="AP192" s="233"/>
      <c r="AQ192" s="233"/>
      <c r="AR192" s="233"/>
      <c r="AS192" s="233"/>
      <c r="AT192" s="233"/>
      <c r="AU192" s="233"/>
      <c r="AV192" s="233"/>
      <c r="AW192" s="233"/>
      <c r="AX192" s="233"/>
      <c r="AY192" s="234"/>
    </row>
    <row r="193" spans="1:51" ht="24" customHeight="1">
      <c r="A193" s="241">
        <v>3</v>
      </c>
      <c r="B193" s="242"/>
      <c r="C193" s="243" t="s">
        <v>216</v>
      </c>
      <c r="D193" s="244"/>
      <c r="E193" s="244"/>
      <c r="F193" s="244"/>
      <c r="G193" s="244"/>
      <c r="H193" s="244"/>
      <c r="I193" s="244"/>
      <c r="J193" s="244"/>
      <c r="K193" s="244"/>
      <c r="L193" s="245"/>
      <c r="M193" s="246" t="s">
        <v>169</v>
      </c>
      <c r="N193" s="246"/>
      <c r="O193" s="246"/>
      <c r="P193" s="246"/>
      <c r="Q193" s="246"/>
      <c r="R193" s="246"/>
      <c r="S193" s="246"/>
      <c r="T193" s="247" t="s">
        <v>214</v>
      </c>
      <c r="U193" s="247"/>
      <c r="V193" s="247"/>
      <c r="W193" s="247"/>
      <c r="X193" s="247"/>
      <c r="Y193" s="247"/>
      <c r="Z193" s="247"/>
      <c r="AA193" s="247"/>
      <c r="AB193" s="247"/>
      <c r="AC193" s="247"/>
      <c r="AD193" s="247"/>
      <c r="AE193" s="247"/>
      <c r="AF193" s="247"/>
      <c r="AG193" s="247"/>
      <c r="AH193" s="247"/>
      <c r="AI193" s="247"/>
      <c r="AJ193" s="247"/>
      <c r="AK193" s="248"/>
      <c r="AL193" s="232">
        <v>0.9</v>
      </c>
      <c r="AM193" s="233"/>
      <c r="AN193" s="233"/>
      <c r="AO193" s="233"/>
      <c r="AP193" s="233"/>
      <c r="AQ193" s="233"/>
      <c r="AR193" s="233"/>
      <c r="AS193" s="233"/>
      <c r="AT193" s="233"/>
      <c r="AU193" s="233"/>
      <c r="AV193" s="233"/>
      <c r="AW193" s="233"/>
      <c r="AX193" s="233"/>
      <c r="AY193" s="234"/>
    </row>
    <row r="194" spans="1:51" ht="24" customHeight="1">
      <c r="A194" s="241">
        <v>4</v>
      </c>
      <c r="B194" s="242"/>
      <c r="C194" s="243" t="s">
        <v>217</v>
      </c>
      <c r="D194" s="244"/>
      <c r="E194" s="244"/>
      <c r="F194" s="244"/>
      <c r="G194" s="244"/>
      <c r="H194" s="244"/>
      <c r="I194" s="244"/>
      <c r="J194" s="244"/>
      <c r="K194" s="244"/>
      <c r="L194" s="245"/>
      <c r="M194" s="246" t="s">
        <v>169</v>
      </c>
      <c r="N194" s="246"/>
      <c r="O194" s="246"/>
      <c r="P194" s="246"/>
      <c r="Q194" s="246"/>
      <c r="R194" s="246"/>
      <c r="S194" s="246"/>
      <c r="T194" s="247" t="s">
        <v>214</v>
      </c>
      <c r="U194" s="247"/>
      <c r="V194" s="247"/>
      <c r="W194" s="247"/>
      <c r="X194" s="247"/>
      <c r="Y194" s="247"/>
      <c r="Z194" s="247"/>
      <c r="AA194" s="247"/>
      <c r="AB194" s="247"/>
      <c r="AC194" s="247"/>
      <c r="AD194" s="247"/>
      <c r="AE194" s="247"/>
      <c r="AF194" s="247"/>
      <c r="AG194" s="247"/>
      <c r="AH194" s="247"/>
      <c r="AI194" s="247"/>
      <c r="AJ194" s="247"/>
      <c r="AK194" s="248"/>
      <c r="AL194" s="232">
        <v>0.9</v>
      </c>
      <c r="AM194" s="233"/>
      <c r="AN194" s="233"/>
      <c r="AO194" s="233"/>
      <c r="AP194" s="233"/>
      <c r="AQ194" s="233"/>
      <c r="AR194" s="233"/>
      <c r="AS194" s="233"/>
      <c r="AT194" s="233"/>
      <c r="AU194" s="233"/>
      <c r="AV194" s="233"/>
      <c r="AW194" s="233"/>
      <c r="AX194" s="233"/>
      <c r="AY194" s="234"/>
    </row>
    <row r="195" spans="1:51" ht="24" customHeight="1">
      <c r="A195" s="241">
        <v>5</v>
      </c>
      <c r="B195" s="242"/>
      <c r="C195" s="243" t="s">
        <v>218</v>
      </c>
      <c r="D195" s="244"/>
      <c r="E195" s="244"/>
      <c r="F195" s="244"/>
      <c r="G195" s="244"/>
      <c r="H195" s="244"/>
      <c r="I195" s="244"/>
      <c r="J195" s="244"/>
      <c r="K195" s="244"/>
      <c r="L195" s="245"/>
      <c r="M195" s="246" t="s">
        <v>169</v>
      </c>
      <c r="N195" s="246"/>
      <c r="O195" s="246"/>
      <c r="P195" s="246"/>
      <c r="Q195" s="246"/>
      <c r="R195" s="246"/>
      <c r="S195" s="246"/>
      <c r="T195" s="247" t="s">
        <v>214</v>
      </c>
      <c r="U195" s="247"/>
      <c r="V195" s="247"/>
      <c r="W195" s="247"/>
      <c r="X195" s="247"/>
      <c r="Y195" s="247"/>
      <c r="Z195" s="247"/>
      <c r="AA195" s="247"/>
      <c r="AB195" s="247"/>
      <c r="AC195" s="247"/>
      <c r="AD195" s="247"/>
      <c r="AE195" s="247"/>
      <c r="AF195" s="247"/>
      <c r="AG195" s="247"/>
      <c r="AH195" s="247"/>
      <c r="AI195" s="247"/>
      <c r="AJ195" s="247"/>
      <c r="AK195" s="248"/>
      <c r="AL195" s="232">
        <v>0.9</v>
      </c>
      <c r="AM195" s="233"/>
      <c r="AN195" s="233"/>
      <c r="AO195" s="233"/>
      <c r="AP195" s="233"/>
      <c r="AQ195" s="233"/>
      <c r="AR195" s="233"/>
      <c r="AS195" s="233"/>
      <c r="AT195" s="233"/>
      <c r="AU195" s="233"/>
      <c r="AV195" s="233"/>
      <c r="AW195" s="233"/>
      <c r="AX195" s="233"/>
      <c r="AY195" s="234"/>
    </row>
    <row r="196" spans="1:51" ht="24" customHeight="1">
      <c r="A196" s="241">
        <v>6</v>
      </c>
      <c r="B196" s="242"/>
      <c r="C196" s="243" t="s">
        <v>219</v>
      </c>
      <c r="D196" s="244"/>
      <c r="E196" s="244"/>
      <c r="F196" s="244"/>
      <c r="G196" s="244"/>
      <c r="H196" s="244"/>
      <c r="I196" s="244"/>
      <c r="J196" s="244"/>
      <c r="K196" s="244"/>
      <c r="L196" s="245"/>
      <c r="M196" s="246" t="s">
        <v>169</v>
      </c>
      <c r="N196" s="246"/>
      <c r="O196" s="246"/>
      <c r="P196" s="246"/>
      <c r="Q196" s="246"/>
      <c r="R196" s="246"/>
      <c r="S196" s="246"/>
      <c r="T196" s="247" t="s">
        <v>214</v>
      </c>
      <c r="U196" s="247"/>
      <c r="V196" s="247"/>
      <c r="W196" s="247"/>
      <c r="X196" s="247"/>
      <c r="Y196" s="247"/>
      <c r="Z196" s="247"/>
      <c r="AA196" s="247"/>
      <c r="AB196" s="247"/>
      <c r="AC196" s="247"/>
      <c r="AD196" s="247"/>
      <c r="AE196" s="247"/>
      <c r="AF196" s="247"/>
      <c r="AG196" s="247"/>
      <c r="AH196" s="247"/>
      <c r="AI196" s="247"/>
      <c r="AJ196" s="247"/>
      <c r="AK196" s="248"/>
      <c r="AL196" s="232">
        <v>0.9</v>
      </c>
      <c r="AM196" s="233"/>
      <c r="AN196" s="233"/>
      <c r="AO196" s="233"/>
      <c r="AP196" s="233"/>
      <c r="AQ196" s="233"/>
      <c r="AR196" s="233"/>
      <c r="AS196" s="233"/>
      <c r="AT196" s="233"/>
      <c r="AU196" s="233"/>
      <c r="AV196" s="233"/>
      <c r="AW196" s="233"/>
      <c r="AX196" s="233"/>
      <c r="AY196" s="234"/>
    </row>
    <row r="197" spans="1:51" ht="24" customHeight="1">
      <c r="A197" s="241">
        <v>7</v>
      </c>
      <c r="B197" s="242"/>
      <c r="C197" s="243" t="s">
        <v>220</v>
      </c>
      <c r="D197" s="244"/>
      <c r="E197" s="244"/>
      <c r="F197" s="244"/>
      <c r="G197" s="244"/>
      <c r="H197" s="244"/>
      <c r="I197" s="244"/>
      <c r="J197" s="244"/>
      <c r="K197" s="244"/>
      <c r="L197" s="245"/>
      <c r="M197" s="246" t="s">
        <v>169</v>
      </c>
      <c r="N197" s="246"/>
      <c r="O197" s="246"/>
      <c r="P197" s="246"/>
      <c r="Q197" s="246"/>
      <c r="R197" s="246"/>
      <c r="S197" s="246"/>
      <c r="T197" s="247" t="s">
        <v>214</v>
      </c>
      <c r="U197" s="247"/>
      <c r="V197" s="247"/>
      <c r="W197" s="247"/>
      <c r="X197" s="247"/>
      <c r="Y197" s="247"/>
      <c r="Z197" s="247"/>
      <c r="AA197" s="247"/>
      <c r="AB197" s="247"/>
      <c r="AC197" s="247"/>
      <c r="AD197" s="247"/>
      <c r="AE197" s="247"/>
      <c r="AF197" s="247"/>
      <c r="AG197" s="247"/>
      <c r="AH197" s="247"/>
      <c r="AI197" s="247"/>
      <c r="AJ197" s="247"/>
      <c r="AK197" s="248"/>
      <c r="AL197" s="232">
        <v>0.9</v>
      </c>
      <c r="AM197" s="233"/>
      <c r="AN197" s="233"/>
      <c r="AO197" s="233"/>
      <c r="AP197" s="233"/>
      <c r="AQ197" s="233"/>
      <c r="AR197" s="233"/>
      <c r="AS197" s="233"/>
      <c r="AT197" s="233"/>
      <c r="AU197" s="233"/>
      <c r="AV197" s="233"/>
      <c r="AW197" s="233"/>
      <c r="AX197" s="233"/>
      <c r="AY197" s="234"/>
    </row>
    <row r="198" spans="1:51" ht="24" customHeight="1">
      <c r="A198" s="241">
        <v>8</v>
      </c>
      <c r="B198" s="242"/>
      <c r="C198" s="243" t="s">
        <v>221</v>
      </c>
      <c r="D198" s="244"/>
      <c r="E198" s="244"/>
      <c r="F198" s="244"/>
      <c r="G198" s="244"/>
      <c r="H198" s="244"/>
      <c r="I198" s="244"/>
      <c r="J198" s="244"/>
      <c r="K198" s="244"/>
      <c r="L198" s="245"/>
      <c r="M198" s="246" t="s">
        <v>169</v>
      </c>
      <c r="N198" s="246"/>
      <c r="O198" s="246"/>
      <c r="P198" s="246"/>
      <c r="Q198" s="246"/>
      <c r="R198" s="246"/>
      <c r="S198" s="246"/>
      <c r="T198" s="247" t="s">
        <v>214</v>
      </c>
      <c r="U198" s="247"/>
      <c r="V198" s="247"/>
      <c r="W198" s="247"/>
      <c r="X198" s="247"/>
      <c r="Y198" s="247"/>
      <c r="Z198" s="247"/>
      <c r="AA198" s="247"/>
      <c r="AB198" s="247"/>
      <c r="AC198" s="247"/>
      <c r="AD198" s="247"/>
      <c r="AE198" s="247"/>
      <c r="AF198" s="247"/>
      <c r="AG198" s="247"/>
      <c r="AH198" s="247"/>
      <c r="AI198" s="247"/>
      <c r="AJ198" s="247"/>
      <c r="AK198" s="248"/>
      <c r="AL198" s="232">
        <v>0.9</v>
      </c>
      <c r="AM198" s="233"/>
      <c r="AN198" s="233"/>
      <c r="AO198" s="233"/>
      <c r="AP198" s="233"/>
      <c r="AQ198" s="233"/>
      <c r="AR198" s="233"/>
      <c r="AS198" s="233"/>
      <c r="AT198" s="233"/>
      <c r="AU198" s="233"/>
      <c r="AV198" s="233"/>
      <c r="AW198" s="233"/>
      <c r="AX198" s="233"/>
      <c r="AY198" s="234"/>
    </row>
    <row r="199" spans="1:51" ht="24" customHeight="1">
      <c r="A199" s="241">
        <v>9</v>
      </c>
      <c r="B199" s="242"/>
      <c r="C199" s="243" t="s">
        <v>222</v>
      </c>
      <c r="D199" s="244"/>
      <c r="E199" s="244"/>
      <c r="F199" s="244"/>
      <c r="G199" s="244"/>
      <c r="H199" s="244"/>
      <c r="I199" s="244"/>
      <c r="J199" s="244"/>
      <c r="K199" s="244"/>
      <c r="L199" s="245"/>
      <c r="M199" s="246" t="s">
        <v>169</v>
      </c>
      <c r="N199" s="246"/>
      <c r="O199" s="246"/>
      <c r="P199" s="246"/>
      <c r="Q199" s="246"/>
      <c r="R199" s="246"/>
      <c r="S199" s="246"/>
      <c r="T199" s="247" t="s">
        <v>214</v>
      </c>
      <c r="U199" s="247"/>
      <c r="V199" s="247"/>
      <c r="W199" s="247"/>
      <c r="X199" s="247"/>
      <c r="Y199" s="247"/>
      <c r="Z199" s="247"/>
      <c r="AA199" s="247"/>
      <c r="AB199" s="247"/>
      <c r="AC199" s="247"/>
      <c r="AD199" s="247"/>
      <c r="AE199" s="247"/>
      <c r="AF199" s="247"/>
      <c r="AG199" s="247"/>
      <c r="AH199" s="247"/>
      <c r="AI199" s="247"/>
      <c r="AJ199" s="247"/>
      <c r="AK199" s="248"/>
      <c r="AL199" s="232">
        <v>0.9</v>
      </c>
      <c r="AM199" s="233"/>
      <c r="AN199" s="233"/>
      <c r="AO199" s="233"/>
      <c r="AP199" s="233"/>
      <c r="AQ199" s="233"/>
      <c r="AR199" s="233"/>
      <c r="AS199" s="233"/>
      <c r="AT199" s="233"/>
      <c r="AU199" s="233"/>
      <c r="AV199" s="233"/>
      <c r="AW199" s="233"/>
      <c r="AX199" s="233"/>
      <c r="AY199" s="234"/>
    </row>
    <row r="200" spans="1:51" ht="24" customHeight="1">
      <c r="A200" s="241">
        <v>10</v>
      </c>
      <c r="B200" s="242"/>
      <c r="C200" s="243" t="s">
        <v>223</v>
      </c>
      <c r="D200" s="244"/>
      <c r="E200" s="244"/>
      <c r="F200" s="244"/>
      <c r="G200" s="244"/>
      <c r="H200" s="244"/>
      <c r="I200" s="244"/>
      <c r="J200" s="244"/>
      <c r="K200" s="244"/>
      <c r="L200" s="245"/>
      <c r="M200" s="246" t="s">
        <v>169</v>
      </c>
      <c r="N200" s="246"/>
      <c r="O200" s="246"/>
      <c r="P200" s="246"/>
      <c r="Q200" s="246"/>
      <c r="R200" s="246"/>
      <c r="S200" s="246"/>
      <c r="T200" s="247" t="s">
        <v>214</v>
      </c>
      <c r="U200" s="247"/>
      <c r="V200" s="247"/>
      <c r="W200" s="247"/>
      <c r="X200" s="247"/>
      <c r="Y200" s="247"/>
      <c r="Z200" s="247"/>
      <c r="AA200" s="247"/>
      <c r="AB200" s="247"/>
      <c r="AC200" s="247"/>
      <c r="AD200" s="247"/>
      <c r="AE200" s="247"/>
      <c r="AF200" s="247"/>
      <c r="AG200" s="247"/>
      <c r="AH200" s="247"/>
      <c r="AI200" s="247"/>
      <c r="AJ200" s="247"/>
      <c r="AK200" s="248"/>
      <c r="AL200" s="232">
        <v>0.9</v>
      </c>
      <c r="AM200" s="233"/>
      <c r="AN200" s="233"/>
      <c r="AO200" s="233"/>
      <c r="AP200" s="233"/>
      <c r="AQ200" s="233"/>
      <c r="AR200" s="233"/>
      <c r="AS200" s="233"/>
      <c r="AT200" s="233"/>
      <c r="AU200" s="233"/>
      <c r="AV200" s="233"/>
      <c r="AW200" s="233"/>
      <c r="AX200" s="233"/>
      <c r="AY200" s="234"/>
    </row>
    <row r="201" spans="1:51">
      <c r="A201" s="22"/>
      <c r="B201" s="22" t="s">
        <v>115</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row>
    <row r="202" spans="1:51" ht="34.5" customHeight="1">
      <c r="A202" s="249"/>
      <c r="B202" s="250"/>
      <c r="C202" s="251" t="s">
        <v>11</v>
      </c>
      <c r="D202" s="252"/>
      <c r="E202" s="252"/>
      <c r="F202" s="252"/>
      <c r="G202" s="252"/>
      <c r="H202" s="252"/>
      <c r="I202" s="252"/>
      <c r="J202" s="252"/>
      <c r="K202" s="252"/>
      <c r="L202" s="252"/>
      <c r="M202" s="253" t="s">
        <v>120</v>
      </c>
      <c r="N202" s="254"/>
      <c r="O202" s="254"/>
      <c r="P202" s="254"/>
      <c r="Q202" s="254"/>
      <c r="R202" s="254"/>
      <c r="S202" s="254"/>
      <c r="T202" s="252" t="s">
        <v>119</v>
      </c>
      <c r="U202" s="252"/>
      <c r="V202" s="252"/>
      <c r="W202" s="252"/>
      <c r="X202" s="252"/>
      <c r="Y202" s="252"/>
      <c r="Z202" s="252"/>
      <c r="AA202" s="252"/>
      <c r="AB202" s="252"/>
      <c r="AC202" s="252"/>
      <c r="AD202" s="252"/>
      <c r="AE202" s="252"/>
      <c r="AF202" s="252"/>
      <c r="AG202" s="252"/>
      <c r="AH202" s="252"/>
      <c r="AI202" s="252"/>
      <c r="AJ202" s="252"/>
      <c r="AK202" s="255"/>
      <c r="AL202" s="256" t="s">
        <v>12</v>
      </c>
      <c r="AM202" s="257"/>
      <c r="AN202" s="257"/>
      <c r="AO202" s="257"/>
      <c r="AP202" s="257"/>
      <c r="AQ202" s="257"/>
      <c r="AR202" s="257"/>
      <c r="AS202" s="257"/>
      <c r="AT202" s="257"/>
      <c r="AU202" s="257"/>
      <c r="AV202" s="257"/>
      <c r="AW202" s="257"/>
      <c r="AX202" s="257"/>
      <c r="AY202" s="258"/>
    </row>
    <row r="203" spans="1:51" ht="24" customHeight="1">
      <c r="A203" s="225">
        <v>1</v>
      </c>
      <c r="B203" s="226"/>
      <c r="C203" s="235"/>
      <c r="D203" s="236"/>
      <c r="E203" s="236"/>
      <c r="F203" s="236"/>
      <c r="G203" s="236"/>
      <c r="H203" s="236"/>
      <c r="I203" s="236"/>
      <c r="J203" s="236"/>
      <c r="K203" s="236"/>
      <c r="L203" s="236"/>
      <c r="M203" s="229"/>
      <c r="N203" s="229"/>
      <c r="O203" s="229"/>
      <c r="P203" s="229"/>
      <c r="Q203" s="229"/>
      <c r="R203" s="229"/>
      <c r="S203" s="229"/>
      <c r="T203" s="230"/>
      <c r="U203" s="230"/>
      <c r="V203" s="230"/>
      <c r="W203" s="230"/>
      <c r="X203" s="230"/>
      <c r="Y203" s="230"/>
      <c r="Z203" s="230"/>
      <c r="AA203" s="230"/>
      <c r="AB203" s="230"/>
      <c r="AC203" s="230"/>
      <c r="AD203" s="230"/>
      <c r="AE203" s="230"/>
      <c r="AF203" s="230"/>
      <c r="AG203" s="230"/>
      <c r="AH203" s="230"/>
      <c r="AI203" s="230"/>
      <c r="AJ203" s="230"/>
      <c r="AK203" s="231"/>
      <c r="AL203" s="232"/>
      <c r="AM203" s="233"/>
      <c r="AN203" s="233"/>
      <c r="AO203" s="233"/>
      <c r="AP203" s="233"/>
      <c r="AQ203" s="233"/>
      <c r="AR203" s="233"/>
      <c r="AS203" s="233"/>
      <c r="AT203" s="233"/>
      <c r="AU203" s="233"/>
      <c r="AV203" s="233"/>
      <c r="AW203" s="233"/>
      <c r="AX203" s="233"/>
      <c r="AY203" s="234"/>
    </row>
    <row r="204" spans="1:51" ht="24" customHeight="1">
      <c r="A204" s="225">
        <v>2</v>
      </c>
      <c r="B204" s="226"/>
      <c r="C204" s="235"/>
      <c r="D204" s="236"/>
      <c r="E204" s="236"/>
      <c r="F204" s="236"/>
      <c r="G204" s="236"/>
      <c r="H204" s="236"/>
      <c r="I204" s="236"/>
      <c r="J204" s="236"/>
      <c r="K204" s="236"/>
      <c r="L204" s="236"/>
      <c r="M204" s="229"/>
      <c r="N204" s="229"/>
      <c r="O204" s="229"/>
      <c r="P204" s="229"/>
      <c r="Q204" s="229"/>
      <c r="R204" s="229"/>
      <c r="S204" s="229"/>
      <c r="T204" s="230"/>
      <c r="U204" s="230"/>
      <c r="V204" s="230"/>
      <c r="W204" s="230"/>
      <c r="X204" s="230"/>
      <c r="Y204" s="230"/>
      <c r="Z204" s="230"/>
      <c r="AA204" s="230"/>
      <c r="AB204" s="230"/>
      <c r="AC204" s="230"/>
      <c r="AD204" s="230"/>
      <c r="AE204" s="230"/>
      <c r="AF204" s="230"/>
      <c r="AG204" s="230"/>
      <c r="AH204" s="230"/>
      <c r="AI204" s="230"/>
      <c r="AJ204" s="230"/>
      <c r="AK204" s="231"/>
      <c r="AL204" s="232"/>
      <c r="AM204" s="233"/>
      <c r="AN204" s="233"/>
      <c r="AO204" s="233"/>
      <c r="AP204" s="233"/>
      <c r="AQ204" s="233"/>
      <c r="AR204" s="233"/>
      <c r="AS204" s="233"/>
      <c r="AT204" s="233"/>
      <c r="AU204" s="233"/>
      <c r="AV204" s="233"/>
      <c r="AW204" s="233"/>
      <c r="AX204" s="233"/>
      <c r="AY204" s="234"/>
    </row>
    <row r="205" spans="1:51" ht="24" customHeight="1">
      <c r="A205" s="225">
        <v>3</v>
      </c>
      <c r="B205" s="226"/>
      <c r="C205" s="235"/>
      <c r="D205" s="236"/>
      <c r="E205" s="236"/>
      <c r="F205" s="236"/>
      <c r="G205" s="236"/>
      <c r="H205" s="236"/>
      <c r="I205" s="236"/>
      <c r="J205" s="236"/>
      <c r="K205" s="236"/>
      <c r="L205" s="236"/>
      <c r="M205" s="229"/>
      <c r="N205" s="229"/>
      <c r="O205" s="229"/>
      <c r="P205" s="229"/>
      <c r="Q205" s="229"/>
      <c r="R205" s="229"/>
      <c r="S205" s="229"/>
      <c r="T205" s="237"/>
      <c r="U205" s="238"/>
      <c r="V205" s="238"/>
      <c r="W205" s="238"/>
      <c r="X205" s="238"/>
      <c r="Y205" s="238"/>
      <c r="Z205" s="238"/>
      <c r="AA205" s="238"/>
      <c r="AB205" s="238"/>
      <c r="AC205" s="238"/>
      <c r="AD205" s="238"/>
      <c r="AE205" s="238"/>
      <c r="AF205" s="238"/>
      <c r="AG205" s="238"/>
      <c r="AH205" s="238"/>
      <c r="AI205" s="238"/>
      <c r="AJ205" s="238"/>
      <c r="AK205" s="239"/>
      <c r="AL205" s="232"/>
      <c r="AM205" s="233"/>
      <c r="AN205" s="233"/>
      <c r="AO205" s="233"/>
      <c r="AP205" s="233"/>
      <c r="AQ205" s="233"/>
      <c r="AR205" s="233"/>
      <c r="AS205" s="233"/>
      <c r="AT205" s="233"/>
      <c r="AU205" s="233"/>
      <c r="AV205" s="233"/>
      <c r="AW205" s="233"/>
      <c r="AX205" s="233"/>
      <c r="AY205" s="234"/>
    </row>
    <row r="206" spans="1:51" ht="24" customHeight="1">
      <c r="A206" s="225">
        <v>4</v>
      </c>
      <c r="B206" s="226"/>
      <c r="C206" s="235"/>
      <c r="D206" s="236"/>
      <c r="E206" s="236"/>
      <c r="F206" s="236"/>
      <c r="G206" s="236"/>
      <c r="H206" s="236"/>
      <c r="I206" s="236"/>
      <c r="J206" s="236"/>
      <c r="K206" s="236"/>
      <c r="L206" s="236"/>
      <c r="M206" s="229"/>
      <c r="N206" s="229"/>
      <c r="O206" s="229"/>
      <c r="P206" s="229"/>
      <c r="Q206" s="229"/>
      <c r="R206" s="229"/>
      <c r="S206" s="229"/>
      <c r="T206" s="240"/>
      <c r="U206" s="230"/>
      <c r="V206" s="230"/>
      <c r="W206" s="230"/>
      <c r="X206" s="230"/>
      <c r="Y206" s="230"/>
      <c r="Z206" s="230"/>
      <c r="AA206" s="230"/>
      <c r="AB206" s="230"/>
      <c r="AC206" s="230"/>
      <c r="AD206" s="230"/>
      <c r="AE206" s="230"/>
      <c r="AF206" s="230"/>
      <c r="AG206" s="230"/>
      <c r="AH206" s="230"/>
      <c r="AI206" s="230"/>
      <c r="AJ206" s="230"/>
      <c r="AK206" s="231"/>
      <c r="AL206" s="232"/>
      <c r="AM206" s="233"/>
      <c r="AN206" s="233"/>
      <c r="AO206" s="233"/>
      <c r="AP206" s="233"/>
      <c r="AQ206" s="233"/>
      <c r="AR206" s="233"/>
      <c r="AS206" s="233"/>
      <c r="AT206" s="233"/>
      <c r="AU206" s="233"/>
      <c r="AV206" s="233"/>
      <c r="AW206" s="233"/>
      <c r="AX206" s="233"/>
      <c r="AY206" s="234"/>
    </row>
    <row r="207" spans="1:51" ht="24" customHeight="1">
      <c r="A207" s="225">
        <v>5</v>
      </c>
      <c r="B207" s="226"/>
      <c r="C207" s="235"/>
      <c r="D207" s="236"/>
      <c r="E207" s="236"/>
      <c r="F207" s="236"/>
      <c r="G207" s="236"/>
      <c r="H207" s="236"/>
      <c r="I207" s="236"/>
      <c r="J207" s="236"/>
      <c r="K207" s="236"/>
      <c r="L207" s="236"/>
      <c r="M207" s="229"/>
      <c r="N207" s="229"/>
      <c r="O207" s="229"/>
      <c r="P207" s="229"/>
      <c r="Q207" s="229"/>
      <c r="R207" s="229"/>
      <c r="S207" s="229"/>
      <c r="T207" s="230"/>
      <c r="U207" s="230"/>
      <c r="V207" s="230"/>
      <c r="W207" s="230"/>
      <c r="X207" s="230"/>
      <c r="Y207" s="230"/>
      <c r="Z207" s="230"/>
      <c r="AA207" s="230"/>
      <c r="AB207" s="230"/>
      <c r="AC207" s="230"/>
      <c r="AD207" s="230"/>
      <c r="AE207" s="230"/>
      <c r="AF207" s="230"/>
      <c r="AG207" s="230"/>
      <c r="AH207" s="230"/>
      <c r="AI207" s="230"/>
      <c r="AJ207" s="230"/>
      <c r="AK207" s="231"/>
      <c r="AL207" s="232"/>
      <c r="AM207" s="233"/>
      <c r="AN207" s="233"/>
      <c r="AO207" s="233"/>
      <c r="AP207" s="233"/>
      <c r="AQ207" s="233"/>
      <c r="AR207" s="233"/>
      <c r="AS207" s="233"/>
      <c r="AT207" s="233"/>
      <c r="AU207" s="233"/>
      <c r="AV207" s="233"/>
      <c r="AW207" s="233"/>
      <c r="AX207" s="233"/>
      <c r="AY207" s="234"/>
    </row>
    <row r="208" spans="1:51" ht="24" customHeight="1">
      <c r="A208" s="225">
        <v>6</v>
      </c>
      <c r="B208" s="226"/>
      <c r="C208" s="235"/>
      <c r="D208" s="236"/>
      <c r="E208" s="236"/>
      <c r="F208" s="236"/>
      <c r="G208" s="236"/>
      <c r="H208" s="236"/>
      <c r="I208" s="236"/>
      <c r="J208" s="236"/>
      <c r="K208" s="236"/>
      <c r="L208" s="236"/>
      <c r="M208" s="229"/>
      <c r="N208" s="229"/>
      <c r="O208" s="229"/>
      <c r="P208" s="229"/>
      <c r="Q208" s="229"/>
      <c r="R208" s="229"/>
      <c r="S208" s="229"/>
      <c r="T208" s="230"/>
      <c r="U208" s="230"/>
      <c r="V208" s="230"/>
      <c r="W208" s="230"/>
      <c r="X208" s="230"/>
      <c r="Y208" s="230"/>
      <c r="Z208" s="230"/>
      <c r="AA208" s="230"/>
      <c r="AB208" s="230"/>
      <c r="AC208" s="230"/>
      <c r="AD208" s="230"/>
      <c r="AE208" s="230"/>
      <c r="AF208" s="230"/>
      <c r="AG208" s="230"/>
      <c r="AH208" s="230"/>
      <c r="AI208" s="230"/>
      <c r="AJ208" s="230"/>
      <c r="AK208" s="231"/>
      <c r="AL208" s="232"/>
      <c r="AM208" s="233"/>
      <c r="AN208" s="233"/>
      <c r="AO208" s="233"/>
      <c r="AP208" s="233"/>
      <c r="AQ208" s="233"/>
      <c r="AR208" s="233"/>
      <c r="AS208" s="233"/>
      <c r="AT208" s="233"/>
      <c r="AU208" s="233"/>
      <c r="AV208" s="233"/>
      <c r="AW208" s="233"/>
      <c r="AX208" s="233"/>
      <c r="AY208" s="234"/>
    </row>
    <row r="209" spans="1:51" ht="24" customHeight="1">
      <c r="A209" s="225">
        <v>7</v>
      </c>
      <c r="B209" s="226"/>
      <c r="C209" s="235"/>
      <c r="D209" s="236"/>
      <c r="E209" s="236"/>
      <c r="F209" s="236"/>
      <c r="G209" s="236"/>
      <c r="H209" s="236"/>
      <c r="I209" s="236"/>
      <c r="J209" s="236"/>
      <c r="K209" s="236"/>
      <c r="L209" s="236"/>
      <c r="M209" s="229"/>
      <c r="N209" s="229"/>
      <c r="O209" s="229"/>
      <c r="P209" s="229"/>
      <c r="Q209" s="229"/>
      <c r="R209" s="229"/>
      <c r="S209" s="229"/>
      <c r="T209" s="230"/>
      <c r="U209" s="230"/>
      <c r="V209" s="230"/>
      <c r="W209" s="230"/>
      <c r="X209" s="230"/>
      <c r="Y209" s="230"/>
      <c r="Z209" s="230"/>
      <c r="AA209" s="230"/>
      <c r="AB209" s="230"/>
      <c r="AC209" s="230"/>
      <c r="AD209" s="230"/>
      <c r="AE209" s="230"/>
      <c r="AF209" s="230"/>
      <c r="AG209" s="230"/>
      <c r="AH209" s="230"/>
      <c r="AI209" s="230"/>
      <c r="AJ209" s="230"/>
      <c r="AK209" s="231"/>
      <c r="AL209" s="232"/>
      <c r="AM209" s="233"/>
      <c r="AN209" s="233"/>
      <c r="AO209" s="233"/>
      <c r="AP209" s="233"/>
      <c r="AQ209" s="233"/>
      <c r="AR209" s="233"/>
      <c r="AS209" s="233"/>
      <c r="AT209" s="233"/>
      <c r="AU209" s="233"/>
      <c r="AV209" s="233"/>
      <c r="AW209" s="233"/>
      <c r="AX209" s="233"/>
      <c r="AY209" s="234"/>
    </row>
    <row r="210" spans="1:51" ht="24" customHeight="1">
      <c r="A210" s="225">
        <v>8</v>
      </c>
      <c r="B210" s="226"/>
      <c r="C210" s="235"/>
      <c r="D210" s="236"/>
      <c r="E210" s="236"/>
      <c r="F210" s="236"/>
      <c r="G210" s="236"/>
      <c r="H210" s="236"/>
      <c r="I210" s="236"/>
      <c r="J210" s="236"/>
      <c r="K210" s="236"/>
      <c r="L210" s="236"/>
      <c r="M210" s="229"/>
      <c r="N210" s="229"/>
      <c r="O210" s="229"/>
      <c r="P210" s="229"/>
      <c r="Q210" s="229"/>
      <c r="R210" s="229"/>
      <c r="S210" s="229"/>
      <c r="T210" s="230"/>
      <c r="U210" s="230"/>
      <c r="V210" s="230"/>
      <c r="W210" s="230"/>
      <c r="X210" s="230"/>
      <c r="Y210" s="230"/>
      <c r="Z210" s="230"/>
      <c r="AA210" s="230"/>
      <c r="AB210" s="230"/>
      <c r="AC210" s="230"/>
      <c r="AD210" s="230"/>
      <c r="AE210" s="230"/>
      <c r="AF210" s="230"/>
      <c r="AG210" s="230"/>
      <c r="AH210" s="230"/>
      <c r="AI210" s="230"/>
      <c r="AJ210" s="230"/>
      <c r="AK210" s="231"/>
      <c r="AL210" s="232"/>
      <c r="AM210" s="233"/>
      <c r="AN210" s="233"/>
      <c r="AO210" s="233"/>
      <c r="AP210" s="233"/>
      <c r="AQ210" s="233"/>
      <c r="AR210" s="233"/>
      <c r="AS210" s="233"/>
      <c r="AT210" s="233"/>
      <c r="AU210" s="233"/>
      <c r="AV210" s="233"/>
      <c r="AW210" s="233"/>
      <c r="AX210" s="233"/>
      <c r="AY210" s="234"/>
    </row>
    <row r="211" spans="1:51" ht="24" customHeight="1">
      <c r="A211" s="225">
        <v>9</v>
      </c>
      <c r="B211" s="226"/>
      <c r="C211" s="227"/>
      <c r="D211" s="228"/>
      <c r="E211" s="228"/>
      <c r="F211" s="228"/>
      <c r="G211" s="228"/>
      <c r="H211" s="228"/>
      <c r="I211" s="228"/>
      <c r="J211" s="228"/>
      <c r="K211" s="228"/>
      <c r="L211" s="228"/>
      <c r="M211" s="229"/>
      <c r="N211" s="229"/>
      <c r="O211" s="229"/>
      <c r="P211" s="229"/>
      <c r="Q211" s="229"/>
      <c r="R211" s="229"/>
      <c r="S211" s="229"/>
      <c r="T211" s="230"/>
      <c r="U211" s="230"/>
      <c r="V211" s="230"/>
      <c r="W211" s="230"/>
      <c r="X211" s="230"/>
      <c r="Y211" s="230"/>
      <c r="Z211" s="230"/>
      <c r="AA211" s="230"/>
      <c r="AB211" s="230"/>
      <c r="AC211" s="230"/>
      <c r="AD211" s="230"/>
      <c r="AE211" s="230"/>
      <c r="AF211" s="230"/>
      <c r="AG211" s="230"/>
      <c r="AH211" s="230"/>
      <c r="AI211" s="230"/>
      <c r="AJ211" s="230"/>
      <c r="AK211" s="231"/>
      <c r="AL211" s="232"/>
      <c r="AM211" s="233"/>
      <c r="AN211" s="233"/>
      <c r="AO211" s="233"/>
      <c r="AP211" s="233"/>
      <c r="AQ211" s="233"/>
      <c r="AR211" s="233"/>
      <c r="AS211" s="233"/>
      <c r="AT211" s="233"/>
      <c r="AU211" s="233"/>
      <c r="AV211" s="233"/>
      <c r="AW211" s="233"/>
      <c r="AX211" s="233"/>
      <c r="AY211" s="234"/>
    </row>
    <row r="212" spans="1:51" ht="24" customHeight="1">
      <c r="A212" s="225">
        <v>10</v>
      </c>
      <c r="B212" s="226"/>
      <c r="C212" s="235"/>
      <c r="D212" s="236"/>
      <c r="E212" s="236"/>
      <c r="F212" s="236"/>
      <c r="G212" s="236"/>
      <c r="H212" s="236"/>
      <c r="I212" s="236"/>
      <c r="J212" s="236"/>
      <c r="K212" s="236"/>
      <c r="L212" s="236"/>
      <c r="M212" s="229"/>
      <c r="N212" s="229"/>
      <c r="O212" s="229"/>
      <c r="P212" s="229"/>
      <c r="Q212" s="229"/>
      <c r="R212" s="229"/>
      <c r="S212" s="229"/>
      <c r="T212" s="230"/>
      <c r="U212" s="230"/>
      <c r="V212" s="230"/>
      <c r="W212" s="230"/>
      <c r="X212" s="230"/>
      <c r="Y212" s="230"/>
      <c r="Z212" s="230"/>
      <c r="AA212" s="230"/>
      <c r="AB212" s="230"/>
      <c r="AC212" s="230"/>
      <c r="AD212" s="230"/>
      <c r="AE212" s="230"/>
      <c r="AF212" s="230"/>
      <c r="AG212" s="230"/>
      <c r="AH212" s="230"/>
      <c r="AI212" s="230"/>
      <c r="AJ212" s="230"/>
      <c r="AK212" s="231"/>
      <c r="AL212" s="232"/>
      <c r="AM212" s="233"/>
      <c r="AN212" s="233"/>
      <c r="AO212" s="233"/>
      <c r="AP212" s="233"/>
      <c r="AQ212" s="233"/>
      <c r="AR212" s="233"/>
      <c r="AS212" s="233"/>
      <c r="AT212" s="233"/>
      <c r="AU212" s="233"/>
      <c r="AV212" s="233"/>
      <c r="AW212" s="233"/>
      <c r="AX212" s="233"/>
      <c r="AY212" s="234"/>
    </row>
    <row r="213" spans="1:5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06:F106"/>
    <mergeCell ref="G106:AY106"/>
    <mergeCell ref="A107:F118"/>
    <mergeCell ref="A119:F162"/>
    <mergeCell ref="G119:AC119"/>
    <mergeCell ref="AD119:AY119"/>
    <mergeCell ref="G120:K120"/>
    <mergeCell ref="L120:X120"/>
    <mergeCell ref="Y120:AC120"/>
    <mergeCell ref="AD120:AH120"/>
    <mergeCell ref="A101:F102"/>
    <mergeCell ref="G101:N101"/>
    <mergeCell ref="O101:AY101"/>
    <mergeCell ref="G102:N102"/>
    <mergeCell ref="O102:AY102"/>
    <mergeCell ref="A103:F105"/>
    <mergeCell ref="G103:AY103"/>
    <mergeCell ref="G104:AY104"/>
    <mergeCell ref="G105:AY10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O81:Q81"/>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O90:T93"/>
    <mergeCell ref="U90:W90"/>
    <mergeCell ref="X90:AY90"/>
    <mergeCell ref="U91:W91"/>
    <mergeCell ref="X91:AY91"/>
    <mergeCell ref="U92:W92"/>
    <mergeCell ref="X92:AY92"/>
    <mergeCell ref="U93:W93"/>
    <mergeCell ref="X93:AY93"/>
    <mergeCell ref="AB77:AG77"/>
    <mergeCell ref="O86:AF86"/>
    <mergeCell ref="G87:N87"/>
    <mergeCell ref="O87:AY87"/>
    <mergeCell ref="A88:F93"/>
    <mergeCell ref="G88:N93"/>
    <mergeCell ref="O88:Q89"/>
    <mergeCell ref="R88:T88"/>
    <mergeCell ref="U88:AY88"/>
    <mergeCell ref="R89:T89"/>
    <mergeCell ref="U89:AY89"/>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AL71:AP71"/>
    <mergeCell ref="AQ71:AY7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L59:N59"/>
    <mergeCell ref="O59:P59"/>
    <mergeCell ref="R59:U59"/>
    <mergeCell ref="V59:AA59"/>
    <mergeCell ref="AB59:AC59"/>
    <mergeCell ref="AB58:AG58"/>
    <mergeCell ref="AH58:AM58"/>
    <mergeCell ref="AN58:AS58"/>
    <mergeCell ref="AT58:AY58"/>
    <mergeCell ref="AB57:AC57"/>
    <mergeCell ref="AE57:AG57"/>
    <mergeCell ref="AH57:AI57"/>
    <mergeCell ref="AK57:AM57"/>
    <mergeCell ref="AN57:AO57"/>
    <mergeCell ref="AQ57:AS57"/>
    <mergeCell ref="G57:K58"/>
    <mergeCell ref="L57:N57"/>
    <mergeCell ref="O57:P57"/>
    <mergeCell ref="R57:U57"/>
    <mergeCell ref="V57:W57"/>
    <mergeCell ref="Y57:AA57"/>
    <mergeCell ref="AW59:AY59"/>
    <mergeCell ref="A55:F63"/>
    <mergeCell ref="G55:K56"/>
    <mergeCell ref="L55:N56"/>
    <mergeCell ref="O55:U56"/>
    <mergeCell ref="V55:AY55"/>
    <mergeCell ref="V56:AA56"/>
    <mergeCell ref="AB56:AG56"/>
    <mergeCell ref="AH56:AM56"/>
    <mergeCell ref="AN56:AS56"/>
    <mergeCell ref="AT56:AY56"/>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AT57:AU57"/>
    <mergeCell ref="AW57:AY57"/>
    <mergeCell ref="L58:N58"/>
    <mergeCell ref="O58:P58"/>
    <mergeCell ref="R58:U58"/>
    <mergeCell ref="V58:AA58"/>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I47:N47"/>
    <mergeCell ref="O47:W47"/>
    <mergeCell ref="X47:AG47"/>
    <mergeCell ref="AH47:AP47"/>
    <mergeCell ref="AQ47:AY47"/>
    <mergeCell ref="I48:N48"/>
    <mergeCell ref="O48:W48"/>
    <mergeCell ref="X48:AG48"/>
    <mergeCell ref="AH48:AP48"/>
    <mergeCell ref="AQ48:AY48"/>
    <mergeCell ref="I39:N39"/>
    <mergeCell ref="O39:W39"/>
    <mergeCell ref="X39:AG39"/>
    <mergeCell ref="AH39:AP39"/>
    <mergeCell ref="AQ39:AY39"/>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AQ36:AY36"/>
    <mergeCell ref="G37:H43"/>
    <mergeCell ref="I37:N37"/>
    <mergeCell ref="O37:W37"/>
    <mergeCell ref="X37:AG37"/>
    <mergeCell ref="AH37:AP37"/>
    <mergeCell ref="AQ37:AY37"/>
    <mergeCell ref="I38:N38"/>
    <mergeCell ref="O38:W38"/>
    <mergeCell ref="X38:AG38"/>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H38:AP38"/>
    <mergeCell ref="AQ38:AY3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honeticPr fontId="3"/>
  <pageMargins left="0.7" right="0.7" top="0.75" bottom="0.75" header="0.3" footer="0.3"/>
  <pageSetup paperSize="9" scale="57" orientation="portrait" r:id="rId1"/>
  <rowBreaks count="5" manualBreakCount="5">
    <brk id="34" max="16383" man="1"/>
    <brk id="81" max="16383" man="1"/>
    <brk id="106" max="16383" man="1"/>
    <brk id="118" max="16383" man="1"/>
    <brk id="16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workbookViewId="0">
      <selection activeCell="G21" sqref="G21"/>
    </sheetView>
  </sheetViews>
  <sheetFormatPr defaultRowHeight="15.75"/>
  <cols>
    <col min="1" max="1" width="9" style="119"/>
    <col min="2" max="2" width="3.625" style="119" customWidth="1"/>
    <col min="3" max="3" width="2.125" style="119" customWidth="1"/>
    <col min="4" max="4" width="7.375" style="119" customWidth="1"/>
    <col min="5" max="5" width="9" style="119" customWidth="1"/>
    <col min="6" max="6" width="9" style="120" customWidth="1"/>
    <col min="7" max="10" width="9" style="119"/>
    <col min="11" max="11" width="11.125" style="119" bestFit="1" customWidth="1"/>
    <col min="12" max="12" width="12.125" style="119" bestFit="1" customWidth="1"/>
    <col min="13" max="13" width="11.875" style="119" bestFit="1" customWidth="1"/>
    <col min="14" max="15" width="9" style="119"/>
    <col min="16" max="16" width="9" style="120"/>
    <col min="17" max="17" width="27" style="120" customWidth="1"/>
    <col min="18" max="18" width="55.75" style="119" customWidth="1"/>
    <col min="19" max="16384" width="9" style="119"/>
  </cols>
  <sheetData>
    <row r="1" spans="2:18">
      <c r="Q1" s="120" t="s">
        <v>329</v>
      </c>
    </row>
    <row r="2" spans="2:18">
      <c r="Q2" s="120" t="s">
        <v>330</v>
      </c>
    </row>
    <row r="3" spans="2:18">
      <c r="L3" s="121" t="s">
        <v>331</v>
      </c>
      <c r="M3" s="122" t="s">
        <v>332</v>
      </c>
      <c r="Q3" s="123">
        <f>M13+N13+O13</f>
        <v>2753.5770000000002</v>
      </c>
    </row>
    <row r="4" spans="2:18">
      <c r="B4" s="124"/>
      <c r="C4" s="124"/>
      <c r="D4" s="124"/>
      <c r="E4" s="124"/>
      <c r="F4" s="125"/>
      <c r="G4" s="124"/>
      <c r="H4" s="124"/>
      <c r="I4" s="124"/>
      <c r="J4" s="121"/>
      <c r="K4" s="121"/>
      <c r="L4" s="125"/>
      <c r="M4" s="122"/>
      <c r="N4" s="125"/>
      <c r="O4" s="125"/>
      <c r="Q4" s="120" t="s">
        <v>333</v>
      </c>
    </row>
    <row r="5" spans="2:18">
      <c r="B5" s="124"/>
      <c r="C5" s="124"/>
      <c r="D5" s="124"/>
      <c r="E5" s="124"/>
      <c r="F5" s="125"/>
      <c r="G5" s="124"/>
      <c r="H5" s="124"/>
      <c r="I5" s="124"/>
      <c r="J5" s="125"/>
      <c r="K5" s="125"/>
      <c r="L5" s="125"/>
      <c r="M5" s="122"/>
      <c r="N5" s="126"/>
      <c r="O5" s="126" t="s">
        <v>334</v>
      </c>
      <c r="Q5" s="127">
        <f>M16+N16+O16</f>
        <v>1471.059</v>
      </c>
    </row>
    <row r="6" spans="2:18" ht="16.5" thickBot="1">
      <c r="B6" s="128"/>
      <c r="C6" s="129"/>
      <c r="D6" s="130"/>
      <c r="E6" s="129">
        <v>2013</v>
      </c>
      <c r="F6" s="131">
        <v>2014</v>
      </c>
      <c r="G6" s="131">
        <v>2015</v>
      </c>
      <c r="H6" s="131">
        <v>2016</v>
      </c>
      <c r="I6" s="131">
        <v>2017</v>
      </c>
      <c r="J6" s="131">
        <v>2018</v>
      </c>
      <c r="K6" s="131">
        <v>2019</v>
      </c>
      <c r="L6" s="131">
        <v>2020</v>
      </c>
      <c r="M6" s="132">
        <v>2021</v>
      </c>
      <c r="N6" s="131">
        <v>2022</v>
      </c>
      <c r="O6" s="133">
        <v>2023</v>
      </c>
      <c r="Q6" s="134">
        <f>Q3+Q5</f>
        <v>4224.6360000000004</v>
      </c>
    </row>
    <row r="7" spans="2:18" ht="16.5" thickTop="1">
      <c r="B7" s="135" t="s">
        <v>335</v>
      </c>
      <c r="C7" s="125"/>
      <c r="D7" s="136"/>
      <c r="E7" s="125"/>
      <c r="F7" s="137">
        <f>SUM(F8:F11)</f>
        <v>2.4988740000000003</v>
      </c>
      <c r="G7" s="137">
        <f>SUM(G8:G11)</f>
        <v>1.2354090000000002</v>
      </c>
      <c r="H7" s="137">
        <f t="shared" ref="H7:O7" si="0">SUM(H8:H11)</f>
        <v>-2.536346</v>
      </c>
      <c r="I7" s="137">
        <f t="shared" si="0"/>
        <v>-1.315553</v>
      </c>
      <c r="J7" s="137">
        <f>SUM(J8:J11)</f>
        <v>-1.3206610000000001</v>
      </c>
      <c r="K7" s="137">
        <f>SUM(K8:K11)</f>
        <v>4998.5722269999997</v>
      </c>
      <c r="L7" s="137">
        <f>SUM(L8:L11)</f>
        <v>-3.8512139999999997</v>
      </c>
      <c r="M7" s="138">
        <f t="shared" si="0"/>
        <v>0</v>
      </c>
      <c r="N7" s="139">
        <f t="shared" si="0"/>
        <v>0</v>
      </c>
      <c r="O7" s="140">
        <f t="shared" si="0"/>
        <v>0</v>
      </c>
      <c r="Q7" s="120" t="s">
        <v>336</v>
      </c>
    </row>
    <row r="8" spans="2:18">
      <c r="B8" s="135"/>
      <c r="C8" s="125" t="s">
        <v>337</v>
      </c>
      <c r="D8" s="136"/>
      <c r="E8" s="141">
        <v>25000</v>
      </c>
      <c r="F8" s="142"/>
      <c r="G8" s="143" t="s">
        <v>338</v>
      </c>
      <c r="H8" s="143" t="s">
        <v>338</v>
      </c>
      <c r="I8" s="143" t="s">
        <v>338</v>
      </c>
      <c r="J8" s="143" t="s">
        <v>338</v>
      </c>
      <c r="K8" s="125">
        <v>5000</v>
      </c>
      <c r="L8" s="144" t="s">
        <v>339</v>
      </c>
      <c r="M8" s="145" t="s">
        <v>338</v>
      </c>
      <c r="N8" s="146" t="s">
        <v>338</v>
      </c>
      <c r="O8" s="147" t="s">
        <v>338</v>
      </c>
      <c r="Q8" s="148">
        <f>M14+N14+O14</f>
        <v>2688.7739999999999</v>
      </c>
      <c r="R8" s="119" t="s">
        <v>340</v>
      </c>
    </row>
    <row r="9" spans="2:18">
      <c r="B9" s="135"/>
      <c r="C9" s="125" t="s">
        <v>341</v>
      </c>
      <c r="D9" s="136"/>
      <c r="E9" s="125">
        <v>0</v>
      </c>
      <c r="F9" s="142">
        <v>-2.754426</v>
      </c>
      <c r="G9" s="142">
        <v>-2.334012</v>
      </c>
      <c r="H9" s="142">
        <v>-2.5494870000000001</v>
      </c>
      <c r="I9" s="142">
        <v>-1.315553</v>
      </c>
      <c r="J9" s="142">
        <v>-1.3206610000000001</v>
      </c>
      <c r="K9" s="149">
        <v>-0.72147799999999995</v>
      </c>
      <c r="L9" s="149">
        <v>-1.0081059999999999</v>
      </c>
      <c r="M9" s="150">
        <v>0</v>
      </c>
      <c r="N9" s="151">
        <v>0</v>
      </c>
      <c r="O9" s="152">
        <v>0</v>
      </c>
      <c r="Q9" s="120" t="s">
        <v>342</v>
      </c>
      <c r="R9" s="997" t="s">
        <v>343</v>
      </c>
    </row>
    <row r="10" spans="2:18">
      <c r="B10" s="135"/>
      <c r="C10" s="125" t="s">
        <v>344</v>
      </c>
      <c r="D10" s="136"/>
      <c r="E10" s="125"/>
      <c r="F10" s="142"/>
      <c r="G10" s="142"/>
      <c r="H10" s="142"/>
      <c r="I10" s="142"/>
      <c r="J10" s="142"/>
      <c r="K10" s="149">
        <v>-0.70629500000000001</v>
      </c>
      <c r="L10" s="149">
        <v>-2.843108</v>
      </c>
      <c r="M10" s="150"/>
      <c r="N10" s="151"/>
      <c r="O10" s="152"/>
      <c r="R10" s="997"/>
    </row>
    <row r="11" spans="2:18">
      <c r="B11" s="135"/>
      <c r="C11" s="125" t="s">
        <v>345</v>
      </c>
      <c r="D11" s="136"/>
      <c r="E11" s="125">
        <v>0</v>
      </c>
      <c r="F11" s="142">
        <v>5.2533000000000003</v>
      </c>
      <c r="G11" s="142">
        <v>3.5694210000000002</v>
      </c>
      <c r="H11" s="142">
        <v>1.3141E-2</v>
      </c>
      <c r="I11" s="142">
        <v>0</v>
      </c>
      <c r="J11" s="142">
        <v>0</v>
      </c>
      <c r="K11" s="125">
        <v>0</v>
      </c>
      <c r="L11" s="125">
        <v>0</v>
      </c>
      <c r="M11" s="122"/>
      <c r="N11" s="125"/>
      <c r="O11" s="136"/>
      <c r="P11" s="120" t="s">
        <v>346</v>
      </c>
      <c r="Q11" s="153">
        <f>M15+N15+O15</f>
        <v>64.802999999999997</v>
      </c>
      <c r="R11" s="997"/>
    </row>
    <row r="12" spans="2:18">
      <c r="B12" s="135" t="s">
        <v>347</v>
      </c>
      <c r="C12" s="125"/>
      <c r="D12" s="136"/>
      <c r="E12" s="154">
        <f>E13+E16</f>
        <v>80.60199999999999</v>
      </c>
      <c r="F12" s="137">
        <f>F13+F16</f>
        <v>1628.4010000000001</v>
      </c>
      <c r="G12" s="137">
        <f t="shared" ref="G12:J12" si="1">G13+G16</f>
        <v>4805.4989999999998</v>
      </c>
      <c r="H12" s="137">
        <f t="shared" si="1"/>
        <v>4667.7039999999997</v>
      </c>
      <c r="I12" s="137">
        <f t="shared" si="1"/>
        <v>3918.0680000000002</v>
      </c>
      <c r="J12" s="137">
        <f t="shared" si="1"/>
        <v>2814.1860000000001</v>
      </c>
      <c r="K12" s="137">
        <f>K13+K16</f>
        <v>2143.77</v>
      </c>
      <c r="L12" s="137">
        <f t="shared" ref="L12:O12" si="2">L13+L16</f>
        <v>1985.15</v>
      </c>
      <c r="M12" s="155">
        <f t="shared" si="2"/>
        <v>1648.8419999999999</v>
      </c>
      <c r="N12" s="137">
        <f t="shared" si="2"/>
        <v>1388.806</v>
      </c>
      <c r="O12" s="156">
        <f t="shared" si="2"/>
        <v>1186.9880000000001</v>
      </c>
      <c r="P12" s="157">
        <f>SUM(M12:O12)</f>
        <v>4224.6360000000004</v>
      </c>
      <c r="Q12" s="157"/>
      <c r="R12" s="997"/>
    </row>
    <row r="13" spans="2:18">
      <c r="B13" s="135"/>
      <c r="C13" s="125" t="s">
        <v>348</v>
      </c>
      <c r="D13" s="136"/>
      <c r="E13" s="158">
        <f>SUM(E14:E15)</f>
        <v>0</v>
      </c>
      <c r="F13" s="137">
        <f>SUM(F14:F15)</f>
        <v>1072.0440000000001</v>
      </c>
      <c r="G13" s="137">
        <f t="shared" ref="G13:M13" si="3">SUM(G14:G15)</f>
        <v>4065.4810000000002</v>
      </c>
      <c r="H13" s="137">
        <f t="shared" si="3"/>
        <v>4007.5540000000001</v>
      </c>
      <c r="I13" s="137">
        <f t="shared" si="3"/>
        <v>3281.8850000000002</v>
      </c>
      <c r="J13" s="137">
        <f t="shared" si="3"/>
        <v>2214.4810000000002</v>
      </c>
      <c r="K13" s="137">
        <f>SUM(K14:K15)</f>
        <v>1593.578</v>
      </c>
      <c r="L13" s="159">
        <f t="shared" si="3"/>
        <v>1494.797</v>
      </c>
      <c r="M13" s="160">
        <f t="shared" si="3"/>
        <v>1158.4889999999998</v>
      </c>
      <c r="N13" s="161">
        <f>SUM(N14:N15)</f>
        <v>898.45299999999997</v>
      </c>
      <c r="O13" s="162">
        <f>SUM(O14:O15)</f>
        <v>696.63499999999999</v>
      </c>
      <c r="R13" s="997"/>
    </row>
    <row r="14" spans="2:18">
      <c r="B14" s="135"/>
      <c r="C14" s="125"/>
      <c r="D14" s="136" t="s">
        <v>336</v>
      </c>
      <c r="E14" s="125">
        <v>0</v>
      </c>
      <c r="F14" s="142">
        <v>1058.01</v>
      </c>
      <c r="G14" s="142">
        <v>4010.6060000000002</v>
      </c>
      <c r="H14" s="142">
        <v>3952.8989999999999</v>
      </c>
      <c r="I14" s="142">
        <v>3231.8380000000002</v>
      </c>
      <c r="J14" s="142">
        <v>2174.5630000000001</v>
      </c>
      <c r="K14" s="163">
        <v>1551.2270000000001</v>
      </c>
      <c r="L14" s="137">
        <v>1460.489</v>
      </c>
      <c r="M14" s="164">
        <f t="shared" ref="M14:O15" si="4">ROUND(M25*M28,3)</f>
        <v>1131.5329999999999</v>
      </c>
      <c r="N14" s="165">
        <f t="shared" si="4"/>
        <v>877.21500000000003</v>
      </c>
      <c r="O14" s="166">
        <f t="shared" si="4"/>
        <v>680.02599999999995</v>
      </c>
      <c r="R14" s="997" t="s">
        <v>349</v>
      </c>
    </row>
    <row r="15" spans="2:18">
      <c r="B15" s="135"/>
      <c r="C15" s="125"/>
      <c r="D15" s="136" t="s">
        <v>342</v>
      </c>
      <c r="E15" s="125">
        <v>0</v>
      </c>
      <c r="F15" s="142">
        <v>14.034000000000001</v>
      </c>
      <c r="G15" s="142">
        <v>54.875</v>
      </c>
      <c r="H15" s="142">
        <v>54.655000000000001</v>
      </c>
      <c r="I15" s="142">
        <v>50.046999999999997</v>
      </c>
      <c r="J15" s="142">
        <v>39.917999999999999</v>
      </c>
      <c r="K15" s="163">
        <v>42.350999999999999</v>
      </c>
      <c r="L15" s="137">
        <v>34.308</v>
      </c>
      <c r="M15" s="167">
        <f t="shared" si="4"/>
        <v>26.956</v>
      </c>
      <c r="N15" s="168">
        <f t="shared" si="4"/>
        <v>21.238</v>
      </c>
      <c r="O15" s="169">
        <f t="shared" si="4"/>
        <v>16.609000000000002</v>
      </c>
      <c r="Q15" s="170" t="s">
        <v>350</v>
      </c>
      <c r="R15" s="997"/>
    </row>
    <row r="16" spans="2:18">
      <c r="B16" s="135"/>
      <c r="C16" s="125" t="s">
        <v>351</v>
      </c>
      <c r="D16" s="136"/>
      <c r="E16" s="171">
        <f>SUM(E17:E18)</f>
        <v>80.60199999999999</v>
      </c>
      <c r="F16" s="172">
        <f>SUM(F17:F18)</f>
        <v>556.35699999999997</v>
      </c>
      <c r="G16" s="137">
        <f t="shared" ref="G16:O16" si="5">SUM(G17:G18)</f>
        <v>740.01800000000003</v>
      </c>
      <c r="H16" s="137">
        <f t="shared" si="5"/>
        <v>660.15</v>
      </c>
      <c r="I16" s="137">
        <f t="shared" si="5"/>
        <v>636.18299999999999</v>
      </c>
      <c r="J16" s="137">
        <f t="shared" si="5"/>
        <v>599.70499999999993</v>
      </c>
      <c r="K16" s="137">
        <f t="shared" si="5"/>
        <v>550.19199999999989</v>
      </c>
      <c r="L16" s="173">
        <f t="shared" si="5"/>
        <v>490.35300000000001</v>
      </c>
      <c r="M16" s="174">
        <f t="shared" si="5"/>
        <v>490.35300000000001</v>
      </c>
      <c r="N16" s="175">
        <f t="shared" si="5"/>
        <v>490.35300000000001</v>
      </c>
      <c r="O16" s="176">
        <f t="shared" si="5"/>
        <v>490.35300000000001</v>
      </c>
      <c r="Q16" s="177">
        <f>SUM(L13,L17)</f>
        <v>1962.405</v>
      </c>
      <c r="R16" s="997"/>
    </row>
    <row r="17" spans="2:18">
      <c r="B17" s="135"/>
      <c r="C17" s="125"/>
      <c r="D17" s="136" t="s">
        <v>352</v>
      </c>
      <c r="E17" s="142">
        <v>76.775999999999996</v>
      </c>
      <c r="F17" s="142">
        <v>523.59699999999998</v>
      </c>
      <c r="G17" s="142">
        <v>709.08100000000002</v>
      </c>
      <c r="H17" s="142">
        <v>635.822</v>
      </c>
      <c r="I17" s="142">
        <v>616.05200000000002</v>
      </c>
      <c r="J17" s="142">
        <v>576.04899999999998</v>
      </c>
      <c r="K17" s="157">
        <v>526.51199999999994</v>
      </c>
      <c r="L17" s="178">
        <v>467.608</v>
      </c>
      <c r="M17" s="155">
        <f t="shared" ref="M17:O18" si="6">L17</f>
        <v>467.608</v>
      </c>
      <c r="N17" s="137">
        <f t="shared" si="6"/>
        <v>467.608</v>
      </c>
      <c r="O17" s="156">
        <f t="shared" si="6"/>
        <v>467.608</v>
      </c>
      <c r="R17" s="997" t="s">
        <v>353</v>
      </c>
    </row>
    <row r="18" spans="2:18">
      <c r="B18" s="135"/>
      <c r="C18" s="125"/>
      <c r="D18" s="136" t="s">
        <v>354</v>
      </c>
      <c r="E18" s="142">
        <v>3.8260000000000001</v>
      </c>
      <c r="F18" s="142">
        <v>32.76</v>
      </c>
      <c r="G18" s="142">
        <v>30.937000000000001</v>
      </c>
      <c r="H18" s="142">
        <v>24.327999999999999</v>
      </c>
      <c r="I18" s="142">
        <v>20.131</v>
      </c>
      <c r="J18" s="142">
        <v>23.655999999999999</v>
      </c>
      <c r="K18" s="163">
        <v>23.68</v>
      </c>
      <c r="L18" s="173">
        <v>22.745000000000001</v>
      </c>
      <c r="M18" s="155">
        <f t="shared" si="6"/>
        <v>22.745000000000001</v>
      </c>
      <c r="N18" s="137">
        <f t="shared" si="6"/>
        <v>22.745000000000001</v>
      </c>
      <c r="O18" s="156">
        <f t="shared" si="6"/>
        <v>22.745000000000001</v>
      </c>
      <c r="R18" s="997"/>
    </row>
    <row r="19" spans="2:18">
      <c r="B19" s="135"/>
      <c r="C19" s="125"/>
      <c r="D19" s="136"/>
      <c r="E19" s="125"/>
      <c r="F19" s="125"/>
      <c r="G19" s="125"/>
      <c r="H19" s="125"/>
      <c r="I19" s="125"/>
      <c r="J19" s="125"/>
      <c r="K19" s="125"/>
      <c r="L19" s="125"/>
      <c r="M19" s="122"/>
      <c r="N19" s="125"/>
      <c r="O19" s="136"/>
      <c r="R19" s="119" t="s">
        <v>355</v>
      </c>
    </row>
    <row r="20" spans="2:18">
      <c r="B20" s="179" t="s">
        <v>356</v>
      </c>
      <c r="C20" s="180"/>
      <c r="D20" s="181"/>
      <c r="E20" s="180"/>
      <c r="F20" s="180">
        <v>23231</v>
      </c>
      <c r="G20" s="180">
        <v>18431</v>
      </c>
      <c r="H20" s="180">
        <v>13764</v>
      </c>
      <c r="I20" s="180">
        <v>9848</v>
      </c>
      <c r="J20" s="180">
        <v>7038</v>
      </c>
      <c r="K20" s="182">
        <f>J20+K7-K12</f>
        <v>9892.8022270000001</v>
      </c>
      <c r="L20" s="182">
        <f>K20+L7-L12</f>
        <v>7903.8010130000002</v>
      </c>
      <c r="M20" s="183">
        <f t="shared" ref="M20:O20" si="7">L20+M7-M12</f>
        <v>6254.9590130000006</v>
      </c>
      <c r="N20" s="182">
        <f t="shared" si="7"/>
        <v>4866.153013000001</v>
      </c>
      <c r="O20" s="184">
        <f t="shared" si="7"/>
        <v>3679.1650130000007</v>
      </c>
    </row>
    <row r="21" spans="2:18">
      <c r="B21" s="124"/>
      <c r="C21" s="124"/>
      <c r="D21" s="124"/>
      <c r="E21" s="185">
        <f>E8-E12</f>
        <v>24919.398000000001</v>
      </c>
      <c r="F21" s="172">
        <f t="shared" ref="F21:L21" si="8">F7-F12+E21</f>
        <v>23293.495874</v>
      </c>
      <c r="G21" s="186">
        <f t="shared" si="8"/>
        <v>18489.232283000001</v>
      </c>
      <c r="H21" s="187">
        <f t="shared" si="8"/>
        <v>13818.991937000003</v>
      </c>
      <c r="I21" s="187">
        <f t="shared" si="8"/>
        <v>9899.6083840000028</v>
      </c>
      <c r="J21" s="137">
        <f t="shared" si="8"/>
        <v>7084.1017230000025</v>
      </c>
      <c r="K21" s="137">
        <f t="shared" si="8"/>
        <v>9938.9039500000017</v>
      </c>
      <c r="L21" s="137">
        <f t="shared" si="8"/>
        <v>7949.9027360000018</v>
      </c>
      <c r="M21" s="155">
        <f>M7-M12+L21</f>
        <v>6301.0607360000022</v>
      </c>
      <c r="N21" s="137">
        <f t="shared" ref="N21:O21" si="9">N7-N12+M21</f>
        <v>4912.2547360000026</v>
      </c>
      <c r="O21" s="137">
        <f t="shared" si="9"/>
        <v>3725.2667360000023</v>
      </c>
    </row>
    <row r="22" spans="2:18">
      <c r="B22" s="124"/>
      <c r="C22" s="124"/>
      <c r="D22" s="124"/>
      <c r="E22" s="124"/>
      <c r="F22" s="188">
        <f>F21-F20</f>
        <v>62.495874000000185</v>
      </c>
      <c r="G22" s="189">
        <f t="shared" ref="G22:L22" si="10">G21-G20</f>
        <v>58.232283000001189</v>
      </c>
      <c r="H22" s="189">
        <f t="shared" si="10"/>
        <v>54.991937000002508</v>
      </c>
      <c r="I22" s="189">
        <f t="shared" si="10"/>
        <v>51.608384000002843</v>
      </c>
      <c r="J22" s="142">
        <f t="shared" si="10"/>
        <v>46.101723000002494</v>
      </c>
      <c r="K22" s="142">
        <f t="shared" si="10"/>
        <v>46.101723000001584</v>
      </c>
      <c r="L22" s="142">
        <f t="shared" si="10"/>
        <v>46.101723000001584</v>
      </c>
      <c r="M22" s="122"/>
      <c r="N22" s="125"/>
      <c r="O22" s="125"/>
      <c r="R22" s="119" t="s">
        <v>357</v>
      </c>
    </row>
    <row r="23" spans="2:18">
      <c r="B23" s="124" t="s">
        <v>358</v>
      </c>
      <c r="C23" s="124"/>
      <c r="D23" s="124"/>
      <c r="E23" s="124"/>
      <c r="F23" s="125"/>
      <c r="G23" s="124"/>
      <c r="H23" s="124"/>
      <c r="I23" s="124"/>
      <c r="J23" s="125"/>
      <c r="K23" s="125"/>
      <c r="L23" s="125"/>
      <c r="M23" s="122"/>
      <c r="N23" s="125"/>
      <c r="O23" s="125"/>
    </row>
    <row r="24" spans="2:18">
      <c r="B24" s="190"/>
      <c r="C24" s="191" t="s">
        <v>359</v>
      </c>
      <c r="D24" s="191"/>
      <c r="E24" s="191"/>
      <c r="F24" s="191"/>
      <c r="G24" s="191"/>
      <c r="H24" s="191"/>
      <c r="I24" s="191"/>
      <c r="J24" s="191"/>
      <c r="K24" s="192"/>
      <c r="L24" s="192"/>
      <c r="M24" s="193"/>
      <c r="N24" s="192"/>
      <c r="O24" s="194"/>
      <c r="Q24" s="120" t="s">
        <v>180</v>
      </c>
    </row>
    <row r="25" spans="2:18">
      <c r="B25" s="135"/>
      <c r="C25" s="125"/>
      <c r="D25" s="125" t="s">
        <v>336</v>
      </c>
      <c r="E25" s="125"/>
      <c r="F25" s="142">
        <v>1630</v>
      </c>
      <c r="G25" s="142">
        <v>5967</v>
      </c>
      <c r="H25" s="142">
        <v>5861</v>
      </c>
      <c r="I25" s="142">
        <v>4786</v>
      </c>
      <c r="J25" s="142">
        <v>3298</v>
      </c>
      <c r="K25" s="163">
        <v>2330</v>
      </c>
      <c r="L25" s="163">
        <v>1585</v>
      </c>
      <c r="M25" s="195">
        <f>ROUND(L25*(100+M32)/100,0)</f>
        <v>1228</v>
      </c>
      <c r="N25" s="196">
        <f t="shared" ref="M25:O26" si="11">ROUND(M25*(100+N32)/100,0)</f>
        <v>952</v>
      </c>
      <c r="O25" s="197">
        <f t="shared" si="11"/>
        <v>738</v>
      </c>
      <c r="P25" s="163">
        <f>SUM(F25:O26)</f>
        <v>30259</v>
      </c>
      <c r="Q25" s="198">
        <f>SUM(M25:O25)</f>
        <v>2918</v>
      </c>
    </row>
    <row r="26" spans="2:18">
      <c r="B26" s="135"/>
      <c r="C26" s="125"/>
      <c r="D26" s="125" t="s">
        <v>342</v>
      </c>
      <c r="E26" s="125"/>
      <c r="F26" s="142">
        <v>116</v>
      </c>
      <c r="G26" s="142">
        <v>421</v>
      </c>
      <c r="H26" s="142">
        <v>327</v>
      </c>
      <c r="I26" s="142">
        <v>266</v>
      </c>
      <c r="J26" s="142">
        <v>208</v>
      </c>
      <c r="K26" s="163">
        <v>182</v>
      </c>
      <c r="L26" s="163">
        <v>126</v>
      </c>
      <c r="M26" s="199">
        <f t="shared" si="11"/>
        <v>99</v>
      </c>
      <c r="N26" s="200">
        <f t="shared" si="11"/>
        <v>78</v>
      </c>
      <c r="O26" s="201">
        <f t="shared" si="11"/>
        <v>61</v>
      </c>
      <c r="Q26" s="202">
        <f>SUM(M26:O26)</f>
        <v>238</v>
      </c>
    </row>
    <row r="27" spans="2:18" ht="16.5" thickBot="1">
      <c r="B27" s="135"/>
      <c r="C27" s="125" t="s">
        <v>360</v>
      </c>
      <c r="D27" s="125"/>
      <c r="E27" s="125"/>
      <c r="F27" s="125"/>
      <c r="G27" s="125"/>
      <c r="H27" s="125"/>
      <c r="I27" s="125"/>
      <c r="J27" s="125"/>
      <c r="K27" s="125"/>
      <c r="L27" s="125"/>
      <c r="M27" s="122"/>
      <c r="N27" s="125"/>
      <c r="O27" s="136"/>
    </row>
    <row r="28" spans="2:18">
      <c r="B28" s="135"/>
      <c r="C28" s="125"/>
      <c r="D28" s="125" t="s">
        <v>336</v>
      </c>
      <c r="E28" s="125"/>
      <c r="F28" s="203">
        <f>F14/F25</f>
        <v>0.64908588957055213</v>
      </c>
      <c r="G28" s="203">
        <f t="shared" ref="G28:J28" si="12">G14/G25</f>
        <v>0.67213105413105412</v>
      </c>
      <c r="H28" s="203">
        <f t="shared" si="12"/>
        <v>0.67444105101518514</v>
      </c>
      <c r="I28" s="203">
        <f t="shared" si="12"/>
        <v>0.67526911826159641</v>
      </c>
      <c r="J28" s="203">
        <f t="shared" si="12"/>
        <v>0.65935809581564586</v>
      </c>
      <c r="K28" s="203">
        <f>K14/K25</f>
        <v>0.665762660944206</v>
      </c>
      <c r="L28" s="203">
        <f>L14/L25</f>
        <v>0.9214441640378549</v>
      </c>
      <c r="M28" s="204">
        <f t="shared" ref="M28:O29" si="13">L28</f>
        <v>0.9214441640378549</v>
      </c>
      <c r="N28" s="205">
        <f t="shared" si="13"/>
        <v>0.9214441640378549</v>
      </c>
      <c r="O28" s="206">
        <f t="shared" si="13"/>
        <v>0.9214441640378549</v>
      </c>
    </row>
    <row r="29" spans="2:18" ht="16.5" thickBot="1">
      <c r="B29" s="179"/>
      <c r="C29" s="180"/>
      <c r="D29" s="180" t="s">
        <v>342</v>
      </c>
      <c r="E29" s="180"/>
      <c r="F29" s="207">
        <f>F15/F26</f>
        <v>0.12098275862068966</v>
      </c>
      <c r="G29" s="207">
        <f>G15/G26</f>
        <v>0.13034441805225652</v>
      </c>
      <c r="H29" s="207">
        <f>H15/H26</f>
        <v>0.16714067278287462</v>
      </c>
      <c r="I29" s="207">
        <f>I15/I26</f>
        <v>0.18814661654135337</v>
      </c>
      <c r="J29" s="207">
        <f>J15/J26</f>
        <v>0.19191346153846153</v>
      </c>
      <c r="K29" s="207">
        <f>K15/K26</f>
        <v>0.2326978021978022</v>
      </c>
      <c r="L29" s="207">
        <f>L15/L26</f>
        <v>0.2722857142857143</v>
      </c>
      <c r="M29" s="208">
        <f t="shared" si="13"/>
        <v>0.2722857142857143</v>
      </c>
      <c r="N29" s="209">
        <f t="shared" si="13"/>
        <v>0.2722857142857143</v>
      </c>
      <c r="O29" s="210">
        <f t="shared" si="13"/>
        <v>0.2722857142857143</v>
      </c>
    </row>
    <row r="30" spans="2:18">
      <c r="B30" s="124"/>
      <c r="C30" s="124"/>
      <c r="D30" s="124"/>
      <c r="E30" s="124"/>
      <c r="F30" s="125"/>
      <c r="G30" s="124"/>
      <c r="H30" s="124"/>
      <c r="I30" s="124"/>
      <c r="J30" s="125"/>
      <c r="K30" s="125"/>
      <c r="L30" s="211"/>
      <c r="M30" s="212"/>
      <c r="N30" s="211"/>
      <c r="O30" s="211"/>
    </row>
    <row r="31" spans="2:18" ht="16.5" thickBot="1">
      <c r="B31" s="124"/>
      <c r="C31" s="124" t="s">
        <v>361</v>
      </c>
      <c r="D31" s="124"/>
      <c r="E31" s="124"/>
      <c r="F31" s="125"/>
      <c r="G31" s="124"/>
      <c r="H31" s="124"/>
      <c r="I31" s="124"/>
      <c r="J31" s="125"/>
      <c r="K31" s="125"/>
      <c r="L31" s="125"/>
      <c r="M31" s="122"/>
      <c r="N31" s="125"/>
      <c r="O31" s="125"/>
    </row>
    <row r="32" spans="2:18">
      <c r="B32" s="124"/>
      <c r="C32" s="124"/>
      <c r="D32" s="124" t="s">
        <v>336</v>
      </c>
      <c r="E32" s="124"/>
      <c r="F32" s="125"/>
      <c r="G32" s="213">
        <f t="shared" ref="G32:L33" si="14">G25/F25*100-100</f>
        <v>266.07361963190186</v>
      </c>
      <c r="H32" s="213">
        <f t="shared" si="14"/>
        <v>-1.7764370705547208</v>
      </c>
      <c r="I32" s="213">
        <f t="shared" si="14"/>
        <v>-18.341579935164646</v>
      </c>
      <c r="J32" s="214">
        <f t="shared" si="14"/>
        <v>-31.090681153363974</v>
      </c>
      <c r="K32" s="215">
        <f t="shared" si="14"/>
        <v>-29.351121892055787</v>
      </c>
      <c r="L32" s="215">
        <f t="shared" si="14"/>
        <v>-31.97424892703863</v>
      </c>
      <c r="M32" s="216">
        <f>AVERAGE(H32:L32)</f>
        <v>-22.506813795635551</v>
      </c>
      <c r="N32" s="217">
        <f>M32</f>
        <v>-22.506813795635551</v>
      </c>
      <c r="O32" s="218">
        <f>N32</f>
        <v>-22.506813795635551</v>
      </c>
    </row>
    <row r="33" spans="2:15" ht="16.5" thickBot="1">
      <c r="B33" s="124"/>
      <c r="C33" s="124"/>
      <c r="D33" s="124" t="s">
        <v>342</v>
      </c>
      <c r="E33" s="124"/>
      <c r="F33" s="125"/>
      <c r="G33" s="213">
        <f t="shared" si="14"/>
        <v>262.93103448275861</v>
      </c>
      <c r="H33" s="213">
        <f t="shared" si="14"/>
        <v>-22.327790973871728</v>
      </c>
      <c r="I33" s="213">
        <f t="shared" si="14"/>
        <v>-18.654434250764524</v>
      </c>
      <c r="J33" s="214">
        <f t="shared" si="14"/>
        <v>-21.804511278195491</v>
      </c>
      <c r="K33" s="215">
        <f t="shared" si="14"/>
        <v>-12.5</v>
      </c>
      <c r="L33" s="215">
        <f t="shared" si="14"/>
        <v>-30.769230769230774</v>
      </c>
      <c r="M33" s="219">
        <f>AVERAGE(H33:L33)</f>
        <v>-21.211193454412502</v>
      </c>
      <c r="N33" s="220">
        <f>M33</f>
        <v>-21.211193454412502</v>
      </c>
      <c r="O33" s="221">
        <f>N33</f>
        <v>-21.211193454412502</v>
      </c>
    </row>
    <row r="34" spans="2:15">
      <c r="B34" s="124"/>
      <c r="C34" s="124"/>
      <c r="D34" s="124"/>
      <c r="E34" s="124"/>
      <c r="F34" s="125"/>
      <c r="G34" s="124"/>
      <c r="H34" s="124"/>
      <c r="I34" s="124"/>
      <c r="J34" s="125"/>
      <c r="K34" s="125"/>
      <c r="L34" s="125"/>
      <c r="M34" s="122"/>
      <c r="N34" s="125"/>
      <c r="O34" s="125"/>
    </row>
    <row r="35" spans="2:15">
      <c r="B35" s="124"/>
      <c r="C35" s="124" t="s">
        <v>362</v>
      </c>
      <c r="D35" s="124"/>
      <c r="E35" s="124"/>
      <c r="F35" s="222">
        <f>F16/F12</f>
        <v>0.34165847355780299</v>
      </c>
      <c r="G35" s="223">
        <f t="shared" ref="G35:O35" si="15">G16/G12</f>
        <v>0.15399399729351729</v>
      </c>
      <c r="H35" s="223">
        <f t="shared" si="15"/>
        <v>0.14142927657794924</v>
      </c>
      <c r="I35" s="223">
        <f t="shared" si="15"/>
        <v>0.16237160763927527</v>
      </c>
      <c r="J35" s="222">
        <f t="shared" si="15"/>
        <v>0.21310069767954212</v>
      </c>
      <c r="K35" s="222">
        <f t="shared" si="15"/>
        <v>0.25664693507232583</v>
      </c>
      <c r="L35" s="222">
        <f t="shared" si="15"/>
        <v>0.24701055335868824</v>
      </c>
      <c r="M35" s="224">
        <f t="shared" si="15"/>
        <v>0.29739235172320938</v>
      </c>
      <c r="N35" s="222">
        <f t="shared" si="15"/>
        <v>0.35307523152981768</v>
      </c>
      <c r="O35" s="222">
        <f t="shared" si="15"/>
        <v>0.41310695643089906</v>
      </c>
    </row>
    <row r="36" spans="2:15">
      <c r="B36" s="124"/>
      <c r="C36" s="124" t="s">
        <v>363</v>
      </c>
      <c r="D36" s="124"/>
      <c r="E36" s="124"/>
      <c r="F36" s="222">
        <f>SUM($E16:F16)/SUM($E12:F12)</f>
        <v>0.37270794726515982</v>
      </c>
      <c r="G36" s="222">
        <f>SUM($E16:G16)/SUM($E12:G12)</f>
        <v>0.21137103035657978</v>
      </c>
      <c r="H36" s="222">
        <f>SUM($E16:H16)/SUM($E12:H12)</f>
        <v>0.1821757710419572</v>
      </c>
      <c r="I36" s="222">
        <f>SUM($E16:I16)/SUM($E12:I12)</f>
        <v>0.17703718488816825</v>
      </c>
      <c r="J36" s="222">
        <f>SUM($E16:J16)/SUM($E12:J12)</f>
        <v>0.18270240911531799</v>
      </c>
      <c r="K36" s="222">
        <f>SUM($E16:K16)/SUM($E12:K12)</f>
        <v>0.1906054023709968</v>
      </c>
      <c r="L36" s="222">
        <f>SUM($E16:L16)/SUM($E12:L12)</f>
        <v>0.19568505374402648</v>
      </c>
      <c r="M36" s="224">
        <f>SUM($E16:M16)/SUM($E12:M12)</f>
        <v>0.20276329505945026</v>
      </c>
      <c r="N36" s="222">
        <f>SUM($E16:N16)/SUM($E12:N12)</f>
        <v>0.21108648337699709</v>
      </c>
      <c r="O36" s="222">
        <f>SUM($E16:O16)/SUM($E12:O12)</f>
        <v>0.2202152990922496</v>
      </c>
    </row>
  </sheetData>
  <mergeCells count="3">
    <mergeCell ref="R9:R13"/>
    <mergeCell ref="R14:R16"/>
    <mergeCell ref="R17:R1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36"/>
  <sheetViews>
    <sheetView workbookViewId="0">
      <selection activeCell="CG14" sqref="CG14"/>
    </sheetView>
  </sheetViews>
  <sheetFormatPr defaultRowHeight="13.5" outlineLevelCol="1"/>
  <cols>
    <col min="1" max="1" width="17.125" style="29" customWidth="1"/>
    <col min="2" max="3" width="12.75" style="29" hidden="1" customWidth="1" outlineLevel="1"/>
    <col min="4" max="12" width="14.125" style="29" hidden="1" customWidth="1" outlineLevel="1"/>
    <col min="13" max="13" width="17.5" style="29" hidden="1" customWidth="1" outlineLevel="1"/>
    <col min="14" max="18" width="17.875" style="29" hidden="1" customWidth="1" outlineLevel="1"/>
    <col min="19" max="19" width="15.75" style="29" hidden="1" customWidth="1" outlineLevel="1"/>
    <col min="20" max="24" width="17.875" style="29" hidden="1" customWidth="1" outlineLevel="1"/>
    <col min="25" max="25" width="23.875" style="29" hidden="1" customWidth="1" outlineLevel="1"/>
    <col min="26" max="29" width="17.875" style="29" hidden="1" customWidth="1" outlineLevel="1"/>
    <col min="30" max="30" width="15.75" style="29" hidden="1" customWidth="1" outlineLevel="1"/>
    <col min="31" max="31" width="15.5" style="29" hidden="1" customWidth="1" outlineLevel="1"/>
    <col min="32" max="33" width="15.625" style="29" hidden="1" customWidth="1" outlineLevel="1"/>
    <col min="34" max="34" width="15.75" style="29" hidden="1" customWidth="1" outlineLevel="1"/>
    <col min="35" max="35" width="20.625" style="30" hidden="1" customWidth="1" outlineLevel="1"/>
    <col min="36" max="36" width="20.625" style="29" hidden="1" customWidth="1" outlineLevel="1"/>
    <col min="37" max="37" width="23.875" style="29" hidden="1" customWidth="1" outlineLevel="1"/>
    <col min="38" max="45" width="20.625" style="29" hidden="1" customWidth="1" outlineLevel="1"/>
    <col min="46" max="46" width="21.25" style="29" hidden="1" customWidth="1" outlineLevel="1"/>
    <col min="47" max="47" width="18.625" style="29" hidden="1" customWidth="1" outlineLevel="1"/>
    <col min="48" max="48" width="21.375" style="29" hidden="1" customWidth="1" outlineLevel="1"/>
    <col min="49" max="49" width="24.5" style="29" hidden="1" customWidth="1" outlineLevel="1"/>
    <col min="50" max="60" width="19.5" style="29" hidden="1" customWidth="1" outlineLevel="1"/>
    <col min="61" max="61" width="25" style="29" hidden="1" customWidth="1" outlineLevel="1"/>
    <col min="62" max="62" width="17" style="29" hidden="1" customWidth="1" outlineLevel="1"/>
    <col min="63" max="70" width="19.25" style="29" hidden="1" customWidth="1" outlineLevel="1"/>
    <col min="71" max="84" width="19.375" style="29" hidden="1" customWidth="1" outlineLevel="1"/>
    <col min="85" max="85" width="19.375" style="29" customWidth="1" collapsed="1"/>
    <col min="86" max="97" width="19.375" style="29" customWidth="1"/>
    <col min="98" max="16384" width="9" style="29"/>
  </cols>
  <sheetData>
    <row r="1" spans="1:97" s="26" customFormat="1" ht="21">
      <c r="A1" s="25" t="s">
        <v>241</v>
      </c>
      <c r="AI1" s="27"/>
    </row>
    <row r="2" spans="1:97" ht="14.25">
      <c r="A2" s="28"/>
    </row>
    <row r="3" spans="1:97">
      <c r="B3" s="31" t="s">
        <v>242</v>
      </c>
      <c r="C3" s="31" t="s">
        <v>242</v>
      </c>
      <c r="D3" s="31" t="s">
        <v>242</v>
      </c>
      <c r="E3" s="31" t="s">
        <v>243</v>
      </c>
      <c r="F3" s="31" t="s">
        <v>243</v>
      </c>
      <c r="G3" s="31" t="s">
        <v>243</v>
      </c>
      <c r="H3" s="31" t="s">
        <v>243</v>
      </c>
      <c r="I3" s="31" t="s">
        <v>243</v>
      </c>
      <c r="J3" s="31" t="s">
        <v>243</v>
      </c>
      <c r="K3" s="31" t="s">
        <v>244</v>
      </c>
      <c r="L3" s="31" t="s">
        <v>244</v>
      </c>
      <c r="M3" s="31" t="s">
        <v>245</v>
      </c>
      <c r="N3" s="32" t="s">
        <v>245</v>
      </c>
      <c r="O3" s="32" t="s">
        <v>245</v>
      </c>
      <c r="P3" s="32" t="s">
        <v>245</v>
      </c>
      <c r="Q3" s="32" t="s">
        <v>245</v>
      </c>
      <c r="R3" s="32" t="s">
        <v>245</v>
      </c>
      <c r="S3" s="32" t="s">
        <v>245</v>
      </c>
      <c r="T3" s="32" t="s">
        <v>245</v>
      </c>
      <c r="U3" s="32" t="s">
        <v>245</v>
      </c>
      <c r="V3" s="32" t="s">
        <v>245</v>
      </c>
      <c r="W3" s="32" t="s">
        <v>245</v>
      </c>
      <c r="X3" s="32" t="s">
        <v>245</v>
      </c>
      <c r="Y3" s="32" t="s">
        <v>245</v>
      </c>
      <c r="Z3" s="33" t="s">
        <v>246</v>
      </c>
      <c r="AA3" s="33" t="s">
        <v>246</v>
      </c>
      <c r="AB3" s="33" t="s">
        <v>247</v>
      </c>
      <c r="AC3" s="33" t="s">
        <v>247</v>
      </c>
      <c r="AD3" s="33" t="s">
        <v>247</v>
      </c>
      <c r="AE3" s="33" t="s">
        <v>247</v>
      </c>
      <c r="AF3" s="33" t="s">
        <v>247</v>
      </c>
      <c r="AG3" s="33" t="s">
        <v>247</v>
      </c>
      <c r="AH3" s="33" t="s">
        <v>247</v>
      </c>
      <c r="AI3" s="33" t="s">
        <v>247</v>
      </c>
      <c r="AJ3" s="33" t="s">
        <v>247</v>
      </c>
      <c r="AK3" s="33" t="s">
        <v>247</v>
      </c>
      <c r="AL3" s="34" t="s">
        <v>248</v>
      </c>
      <c r="AM3" s="34" t="s">
        <v>248</v>
      </c>
      <c r="AN3" s="34" t="s">
        <v>249</v>
      </c>
      <c r="AO3" s="34" t="s">
        <v>249</v>
      </c>
      <c r="AP3" s="34" t="s">
        <v>249</v>
      </c>
      <c r="AQ3" s="34" t="s">
        <v>249</v>
      </c>
      <c r="AR3" s="34" t="s">
        <v>249</v>
      </c>
      <c r="AS3" s="34" t="s">
        <v>249</v>
      </c>
      <c r="AT3" s="34" t="s">
        <v>249</v>
      </c>
      <c r="AU3" s="34" t="s">
        <v>249</v>
      </c>
      <c r="AV3" s="34" t="s">
        <v>249</v>
      </c>
      <c r="AW3" s="34" t="s">
        <v>249</v>
      </c>
      <c r="AX3" s="35" t="s">
        <v>250</v>
      </c>
      <c r="AY3" s="35"/>
      <c r="AZ3" s="35"/>
      <c r="BA3" s="35"/>
      <c r="BB3" s="35"/>
      <c r="BC3" s="35"/>
      <c r="BD3" s="35"/>
      <c r="BE3" s="35"/>
      <c r="BF3" s="35"/>
      <c r="BG3" s="35"/>
      <c r="BH3" s="35"/>
      <c r="BI3" s="35"/>
      <c r="BJ3" s="36" t="s">
        <v>251</v>
      </c>
      <c r="BK3" s="36"/>
      <c r="BL3" s="36"/>
      <c r="BM3" s="36"/>
      <c r="BN3" s="36"/>
      <c r="BO3" s="36"/>
      <c r="BP3" s="36"/>
      <c r="BQ3" s="36"/>
      <c r="BR3" s="36"/>
      <c r="BS3" s="37"/>
      <c r="BT3" s="37"/>
      <c r="BU3" s="37"/>
      <c r="BV3" s="38" t="s">
        <v>252</v>
      </c>
      <c r="BW3" s="38"/>
      <c r="BX3" s="38"/>
      <c r="BY3" s="38"/>
      <c r="BZ3" s="38"/>
      <c r="CA3" s="38"/>
      <c r="CB3" s="38"/>
      <c r="CC3" s="38"/>
      <c r="CD3" s="38"/>
      <c r="CE3" s="38"/>
      <c r="CF3" s="38"/>
      <c r="CG3" s="38"/>
      <c r="CH3" s="39" t="s">
        <v>253</v>
      </c>
      <c r="CI3" s="39" t="s">
        <v>253</v>
      </c>
      <c r="CJ3" s="39" t="s">
        <v>253</v>
      </c>
      <c r="CK3" s="39" t="s">
        <v>253</v>
      </c>
      <c r="CL3" s="39" t="s">
        <v>253</v>
      </c>
      <c r="CM3" s="39" t="s">
        <v>253</v>
      </c>
      <c r="CN3" s="39" t="s">
        <v>253</v>
      </c>
      <c r="CO3" s="39" t="s">
        <v>253</v>
      </c>
      <c r="CP3" s="39" t="s">
        <v>253</v>
      </c>
      <c r="CQ3" s="39" t="s">
        <v>253</v>
      </c>
      <c r="CR3" s="39" t="s">
        <v>253</v>
      </c>
      <c r="CS3" s="39" t="s">
        <v>253</v>
      </c>
    </row>
    <row r="4" spans="1:97" ht="20.25" customHeight="1">
      <c r="A4" s="40"/>
      <c r="B4" s="41">
        <v>41730</v>
      </c>
      <c r="C4" s="41" t="s">
        <v>254</v>
      </c>
      <c r="D4" s="41" t="s">
        <v>255</v>
      </c>
      <c r="E4" s="41" t="s">
        <v>256</v>
      </c>
      <c r="F4" s="41" t="s">
        <v>257</v>
      </c>
      <c r="G4" s="41" t="s">
        <v>258</v>
      </c>
      <c r="H4" s="41" t="s">
        <v>259</v>
      </c>
      <c r="I4" s="41" t="s">
        <v>260</v>
      </c>
      <c r="J4" s="41" t="s">
        <v>261</v>
      </c>
      <c r="K4" s="41">
        <v>42005</v>
      </c>
      <c r="L4" s="41" t="s">
        <v>262</v>
      </c>
      <c r="M4" s="41" t="s">
        <v>263</v>
      </c>
      <c r="N4" s="42">
        <v>42095</v>
      </c>
      <c r="O4" s="42" t="s">
        <v>264</v>
      </c>
      <c r="P4" s="42" t="s">
        <v>255</v>
      </c>
      <c r="Q4" s="42" t="s">
        <v>256</v>
      </c>
      <c r="R4" s="42" t="s">
        <v>257</v>
      </c>
      <c r="S4" s="42" t="s">
        <v>258</v>
      </c>
      <c r="T4" s="42" t="s">
        <v>259</v>
      </c>
      <c r="U4" s="42" t="s">
        <v>260</v>
      </c>
      <c r="V4" s="42" t="s">
        <v>265</v>
      </c>
      <c r="W4" s="42">
        <v>42370</v>
      </c>
      <c r="X4" s="42" t="s">
        <v>262</v>
      </c>
      <c r="Y4" s="42" t="s">
        <v>263</v>
      </c>
      <c r="Z4" s="43">
        <v>42461</v>
      </c>
      <c r="AA4" s="43" t="s">
        <v>264</v>
      </c>
      <c r="AB4" s="43" t="s">
        <v>255</v>
      </c>
      <c r="AC4" s="43" t="s">
        <v>266</v>
      </c>
      <c r="AD4" s="43" t="s">
        <v>267</v>
      </c>
      <c r="AE4" s="43" t="s">
        <v>268</v>
      </c>
      <c r="AF4" s="43" t="s">
        <v>269</v>
      </c>
      <c r="AG4" s="43" t="s">
        <v>270</v>
      </c>
      <c r="AH4" s="43" t="s">
        <v>265</v>
      </c>
      <c r="AI4" s="44">
        <v>42736</v>
      </c>
      <c r="AJ4" s="43" t="s">
        <v>271</v>
      </c>
      <c r="AK4" s="43" t="s">
        <v>272</v>
      </c>
      <c r="AL4" s="45">
        <v>42826</v>
      </c>
      <c r="AM4" s="45" t="s">
        <v>273</v>
      </c>
      <c r="AN4" s="45" t="s">
        <v>274</v>
      </c>
      <c r="AO4" s="45" t="s">
        <v>266</v>
      </c>
      <c r="AP4" s="45" t="s">
        <v>275</v>
      </c>
      <c r="AQ4" s="45" t="s">
        <v>276</v>
      </c>
      <c r="AR4" s="45" t="s">
        <v>277</v>
      </c>
      <c r="AS4" s="45" t="s">
        <v>278</v>
      </c>
      <c r="AT4" s="45" t="s">
        <v>279</v>
      </c>
      <c r="AU4" s="45">
        <v>43101</v>
      </c>
      <c r="AV4" s="45" t="s">
        <v>262</v>
      </c>
      <c r="AW4" s="45" t="s">
        <v>280</v>
      </c>
      <c r="AX4" s="46">
        <v>43191</v>
      </c>
      <c r="AY4" s="46" t="s">
        <v>254</v>
      </c>
      <c r="AZ4" s="46" t="s">
        <v>274</v>
      </c>
      <c r="BA4" s="46" t="s">
        <v>266</v>
      </c>
      <c r="BB4" s="46" t="s">
        <v>275</v>
      </c>
      <c r="BC4" s="46" t="s">
        <v>276</v>
      </c>
      <c r="BD4" s="46" t="s">
        <v>277</v>
      </c>
      <c r="BE4" s="46" t="s">
        <v>278</v>
      </c>
      <c r="BF4" s="46" t="s">
        <v>279</v>
      </c>
      <c r="BG4" s="46">
        <v>43466</v>
      </c>
      <c r="BH4" s="46" t="s">
        <v>262</v>
      </c>
      <c r="BI4" s="46" t="s">
        <v>263</v>
      </c>
      <c r="BJ4" s="47">
        <v>43556</v>
      </c>
      <c r="BK4" s="47" t="s">
        <v>264</v>
      </c>
      <c r="BL4" s="47" t="s">
        <v>281</v>
      </c>
      <c r="BM4" s="47" t="s">
        <v>256</v>
      </c>
      <c r="BN4" s="47" t="s">
        <v>257</v>
      </c>
      <c r="BO4" s="47" t="s">
        <v>268</v>
      </c>
      <c r="BP4" s="47" t="s">
        <v>259</v>
      </c>
      <c r="BQ4" s="47" t="s">
        <v>260</v>
      </c>
      <c r="BR4" s="47" t="s">
        <v>265</v>
      </c>
      <c r="BS4" s="48">
        <v>43831</v>
      </c>
      <c r="BT4" s="48" t="s">
        <v>262</v>
      </c>
      <c r="BU4" s="48" t="s">
        <v>280</v>
      </c>
      <c r="BV4" s="49">
        <v>43922</v>
      </c>
      <c r="BW4" s="49" t="s">
        <v>264</v>
      </c>
      <c r="BX4" s="49" t="s">
        <v>255</v>
      </c>
      <c r="BY4" s="49" t="s">
        <v>256</v>
      </c>
      <c r="BZ4" s="49" t="s">
        <v>257</v>
      </c>
      <c r="CA4" s="49" t="s">
        <v>258</v>
      </c>
      <c r="CB4" s="49" t="s">
        <v>259</v>
      </c>
      <c r="CC4" s="49" t="s">
        <v>260</v>
      </c>
      <c r="CD4" s="49" t="s">
        <v>261</v>
      </c>
      <c r="CE4" s="49" t="s">
        <v>282</v>
      </c>
      <c r="CF4" s="49" t="s">
        <v>283</v>
      </c>
      <c r="CG4" s="49" t="s">
        <v>263</v>
      </c>
      <c r="CH4" s="50" t="s">
        <v>284</v>
      </c>
      <c r="CI4" s="50" t="s">
        <v>264</v>
      </c>
      <c r="CJ4" s="50" t="s">
        <v>255</v>
      </c>
      <c r="CK4" s="50" t="s">
        <v>256</v>
      </c>
      <c r="CL4" s="50" t="s">
        <v>257</v>
      </c>
      <c r="CM4" s="50" t="s">
        <v>258</v>
      </c>
      <c r="CN4" s="50" t="s">
        <v>259</v>
      </c>
      <c r="CO4" s="50" t="s">
        <v>260</v>
      </c>
      <c r="CP4" s="50" t="s">
        <v>261</v>
      </c>
      <c r="CQ4" s="50" t="s">
        <v>282</v>
      </c>
      <c r="CR4" s="50" t="s">
        <v>283</v>
      </c>
      <c r="CS4" s="50" t="s">
        <v>263</v>
      </c>
    </row>
    <row r="5" spans="1:97" ht="20.25" customHeight="1">
      <c r="A5" s="51" t="s">
        <v>285</v>
      </c>
      <c r="B5" s="52">
        <f>SUM(B6:B7)</f>
        <v>1</v>
      </c>
      <c r="C5" s="52">
        <f t="shared" ref="C5:BN5" si="0">SUM(C6:C7)</f>
        <v>6</v>
      </c>
      <c r="D5" s="52">
        <f t="shared" si="0"/>
        <v>25</v>
      </c>
      <c r="E5" s="52">
        <f t="shared" si="0"/>
        <v>65</v>
      </c>
      <c r="F5" s="52">
        <f t="shared" si="0"/>
        <v>79</v>
      </c>
      <c r="G5" s="52">
        <f t="shared" si="0"/>
        <v>143</v>
      </c>
      <c r="H5" s="52">
        <f t="shared" si="0"/>
        <v>197</v>
      </c>
      <c r="I5" s="52">
        <f t="shared" si="0"/>
        <v>218</v>
      </c>
      <c r="J5" s="52">
        <f t="shared" si="0"/>
        <v>286</v>
      </c>
      <c r="K5" s="52">
        <f t="shared" si="0"/>
        <v>293</v>
      </c>
      <c r="L5" s="52">
        <f t="shared" si="0"/>
        <v>405</v>
      </c>
      <c r="M5" s="52">
        <f t="shared" si="0"/>
        <v>467</v>
      </c>
      <c r="N5" s="53">
        <f t="shared" si="0"/>
        <v>436</v>
      </c>
      <c r="O5" s="53">
        <f t="shared" si="0"/>
        <v>442</v>
      </c>
      <c r="P5" s="53">
        <f t="shared" si="0"/>
        <v>528</v>
      </c>
      <c r="Q5" s="53">
        <f t="shared" si="0"/>
        <v>474</v>
      </c>
      <c r="R5" s="53">
        <f t="shared" si="0"/>
        <v>509</v>
      </c>
      <c r="S5" s="53">
        <f t="shared" si="0"/>
        <v>531</v>
      </c>
      <c r="T5" s="53">
        <f t="shared" si="0"/>
        <v>539</v>
      </c>
      <c r="U5" s="53">
        <f t="shared" si="0"/>
        <v>571</v>
      </c>
      <c r="V5" s="53">
        <f t="shared" si="0"/>
        <v>626</v>
      </c>
      <c r="W5" s="53">
        <f t="shared" si="0"/>
        <v>590</v>
      </c>
      <c r="X5" s="53">
        <f t="shared" si="0"/>
        <v>769</v>
      </c>
      <c r="Y5" s="53">
        <f t="shared" si="0"/>
        <v>686</v>
      </c>
      <c r="Z5" s="54">
        <f t="shared" si="0"/>
        <v>518</v>
      </c>
      <c r="AA5" s="54">
        <f t="shared" si="0"/>
        <v>540</v>
      </c>
      <c r="AB5" s="54">
        <f t="shared" si="0"/>
        <v>571</v>
      </c>
      <c r="AC5" s="54">
        <f t="shared" si="0"/>
        <v>498</v>
      </c>
      <c r="AD5" s="54">
        <f t="shared" si="0"/>
        <v>503</v>
      </c>
      <c r="AE5" s="54">
        <f t="shared" si="0"/>
        <v>528</v>
      </c>
      <c r="AF5" s="54">
        <f t="shared" si="0"/>
        <v>451</v>
      </c>
      <c r="AG5" s="54">
        <f t="shared" si="0"/>
        <v>502</v>
      </c>
      <c r="AH5" s="54">
        <f t="shared" si="0"/>
        <v>513</v>
      </c>
      <c r="AI5" s="55">
        <f t="shared" si="0"/>
        <v>506</v>
      </c>
      <c r="AJ5" s="55">
        <f t="shared" si="0"/>
        <v>600</v>
      </c>
      <c r="AK5" s="55">
        <f t="shared" si="0"/>
        <v>636</v>
      </c>
      <c r="AL5" s="56">
        <f t="shared" si="0"/>
        <v>451</v>
      </c>
      <c r="AM5" s="56">
        <f t="shared" si="0"/>
        <v>469</v>
      </c>
      <c r="AN5" s="56">
        <f t="shared" si="0"/>
        <v>494</v>
      </c>
      <c r="AO5" s="56">
        <f t="shared" si="0"/>
        <v>433</v>
      </c>
      <c r="AP5" s="56">
        <f t="shared" si="0"/>
        <v>429</v>
      </c>
      <c r="AQ5" s="56">
        <f t="shared" si="0"/>
        <v>383</v>
      </c>
      <c r="AR5" s="56">
        <f t="shared" si="0"/>
        <v>392</v>
      </c>
      <c r="AS5" s="56">
        <f t="shared" si="0"/>
        <v>377</v>
      </c>
      <c r="AT5" s="56">
        <f t="shared" si="0"/>
        <v>390</v>
      </c>
      <c r="AU5" s="56">
        <f t="shared" si="0"/>
        <v>379</v>
      </c>
      <c r="AV5" s="56">
        <f t="shared" si="0"/>
        <v>447</v>
      </c>
      <c r="AW5" s="56">
        <f t="shared" si="0"/>
        <v>375</v>
      </c>
      <c r="AX5" s="57">
        <f t="shared" si="0"/>
        <v>334</v>
      </c>
      <c r="AY5" s="57">
        <f t="shared" si="0"/>
        <v>336</v>
      </c>
      <c r="AZ5" s="57">
        <f t="shared" si="0"/>
        <v>310</v>
      </c>
      <c r="BA5" s="57">
        <f t="shared" si="0"/>
        <v>319</v>
      </c>
      <c r="BB5" s="57">
        <f t="shared" si="0"/>
        <v>271</v>
      </c>
      <c r="BC5" s="57">
        <f t="shared" si="0"/>
        <v>257</v>
      </c>
      <c r="BD5" s="57">
        <f t="shared" si="0"/>
        <v>295</v>
      </c>
      <c r="BE5" s="57">
        <f t="shared" si="0"/>
        <v>295</v>
      </c>
      <c r="BF5" s="57">
        <f t="shared" si="0"/>
        <v>306</v>
      </c>
      <c r="BG5" s="57">
        <f t="shared" si="0"/>
        <v>304</v>
      </c>
      <c r="BH5" s="57">
        <f t="shared" si="0"/>
        <v>303</v>
      </c>
      <c r="BI5" s="57">
        <f t="shared" si="0"/>
        <v>299</v>
      </c>
      <c r="BJ5" s="58">
        <f t="shared" si="0"/>
        <v>226</v>
      </c>
      <c r="BK5" s="58">
        <f t="shared" si="0"/>
        <v>239</v>
      </c>
      <c r="BL5" s="58">
        <f t="shared" si="0"/>
        <v>236</v>
      </c>
      <c r="BM5" s="58">
        <f t="shared" si="0"/>
        <v>222</v>
      </c>
      <c r="BN5" s="58">
        <f t="shared" si="0"/>
        <v>182</v>
      </c>
      <c r="BO5" s="58">
        <f t="shared" ref="BO5:CS5" si="1">SUM(BO6:BO7)</f>
        <v>222</v>
      </c>
      <c r="BP5" s="58">
        <f t="shared" si="1"/>
        <v>179</v>
      </c>
      <c r="BQ5" s="58">
        <f t="shared" si="1"/>
        <v>205</v>
      </c>
      <c r="BR5" s="58">
        <f t="shared" si="1"/>
        <v>209</v>
      </c>
      <c r="BS5" s="58">
        <f t="shared" si="1"/>
        <v>170</v>
      </c>
      <c r="BT5" s="58">
        <f t="shared" si="1"/>
        <v>187</v>
      </c>
      <c r="BU5" s="58">
        <f t="shared" si="1"/>
        <v>209</v>
      </c>
      <c r="BV5" s="59">
        <f t="shared" si="1"/>
        <v>173</v>
      </c>
      <c r="BW5" s="59">
        <v>138</v>
      </c>
      <c r="BX5" s="59">
        <f t="shared" si="1"/>
        <v>143</v>
      </c>
      <c r="BY5" s="59">
        <f t="shared" si="1"/>
        <v>168</v>
      </c>
      <c r="BZ5" s="59">
        <f t="shared" si="1"/>
        <v>131</v>
      </c>
      <c r="CA5" s="59">
        <f t="shared" si="1"/>
        <v>157</v>
      </c>
      <c r="CB5" s="59">
        <f t="shared" si="1"/>
        <v>150</v>
      </c>
      <c r="CC5" s="59">
        <f t="shared" si="1"/>
        <v>118</v>
      </c>
      <c r="CD5" s="59">
        <f t="shared" si="1"/>
        <v>111</v>
      </c>
      <c r="CE5" s="59">
        <f t="shared" si="1"/>
        <v>135</v>
      </c>
      <c r="CF5" s="59">
        <f t="shared" si="1"/>
        <v>159</v>
      </c>
      <c r="CG5" s="59">
        <f t="shared" si="1"/>
        <v>169</v>
      </c>
      <c r="CH5" s="60">
        <f t="shared" si="1"/>
        <v>109</v>
      </c>
      <c r="CI5" s="60">
        <f t="shared" si="1"/>
        <v>101</v>
      </c>
      <c r="CJ5" s="60">
        <f t="shared" si="1"/>
        <v>115</v>
      </c>
      <c r="CK5" s="60">
        <f t="shared" si="1"/>
        <v>0</v>
      </c>
      <c r="CL5" s="60">
        <f t="shared" si="1"/>
        <v>0</v>
      </c>
      <c r="CM5" s="60">
        <f t="shared" si="1"/>
        <v>0</v>
      </c>
      <c r="CN5" s="60">
        <f t="shared" si="1"/>
        <v>0</v>
      </c>
      <c r="CO5" s="60">
        <f t="shared" si="1"/>
        <v>0</v>
      </c>
      <c r="CP5" s="60">
        <f t="shared" si="1"/>
        <v>0</v>
      </c>
      <c r="CQ5" s="60">
        <f t="shared" si="1"/>
        <v>0</v>
      </c>
      <c r="CR5" s="60">
        <f t="shared" si="1"/>
        <v>0</v>
      </c>
      <c r="CS5" s="60">
        <f t="shared" si="1"/>
        <v>0</v>
      </c>
    </row>
    <row r="6" spans="1:97">
      <c r="A6" s="61" t="s">
        <v>286</v>
      </c>
      <c r="B6" s="62">
        <v>1</v>
      </c>
      <c r="C6" s="62">
        <v>5</v>
      </c>
      <c r="D6" s="62">
        <v>19</v>
      </c>
      <c r="E6" s="62">
        <v>50</v>
      </c>
      <c r="F6" s="62">
        <v>71</v>
      </c>
      <c r="G6" s="62">
        <v>131</v>
      </c>
      <c r="H6" s="62">
        <v>181</v>
      </c>
      <c r="I6" s="62">
        <v>204</v>
      </c>
      <c r="J6" s="62">
        <v>267</v>
      </c>
      <c r="K6" s="62">
        <v>279</v>
      </c>
      <c r="L6" s="62">
        <v>388</v>
      </c>
      <c r="M6" s="62">
        <v>427</v>
      </c>
      <c r="N6" s="63">
        <v>403</v>
      </c>
      <c r="O6" s="63">
        <v>403</v>
      </c>
      <c r="P6" s="63">
        <v>492</v>
      </c>
      <c r="Q6" s="63">
        <v>430</v>
      </c>
      <c r="R6" s="63">
        <v>474</v>
      </c>
      <c r="S6" s="63">
        <v>486</v>
      </c>
      <c r="T6" s="63">
        <v>508</v>
      </c>
      <c r="U6" s="63">
        <v>540</v>
      </c>
      <c r="V6" s="63">
        <v>585</v>
      </c>
      <c r="W6" s="63">
        <v>558</v>
      </c>
      <c r="X6" s="63">
        <v>723</v>
      </c>
      <c r="Y6" s="63">
        <v>640</v>
      </c>
      <c r="Z6" s="64">
        <v>479</v>
      </c>
      <c r="AA6" s="64">
        <v>511</v>
      </c>
      <c r="AB6" s="64">
        <v>535</v>
      </c>
      <c r="AC6" s="64">
        <v>474</v>
      </c>
      <c r="AD6" s="64">
        <v>475</v>
      </c>
      <c r="AE6" s="64">
        <v>502</v>
      </c>
      <c r="AF6" s="64">
        <v>436</v>
      </c>
      <c r="AG6" s="64">
        <v>476</v>
      </c>
      <c r="AH6" s="64">
        <v>484</v>
      </c>
      <c r="AI6" s="65">
        <v>486</v>
      </c>
      <c r="AJ6" s="65">
        <v>564</v>
      </c>
      <c r="AK6" s="65">
        <v>598</v>
      </c>
      <c r="AL6" s="66">
        <v>429</v>
      </c>
      <c r="AM6" s="66">
        <v>448</v>
      </c>
      <c r="AN6" s="66">
        <v>476</v>
      </c>
      <c r="AO6" s="66">
        <v>416</v>
      </c>
      <c r="AP6" s="66">
        <v>418</v>
      </c>
      <c r="AQ6" s="66">
        <v>363</v>
      </c>
      <c r="AR6" s="66">
        <v>369</v>
      </c>
      <c r="AS6" s="66">
        <v>361</v>
      </c>
      <c r="AT6" s="66">
        <v>363</v>
      </c>
      <c r="AU6" s="66">
        <v>346</v>
      </c>
      <c r="AV6" s="66">
        <v>421</v>
      </c>
      <c r="AW6" s="66">
        <v>357</v>
      </c>
      <c r="AX6" s="67">
        <v>313</v>
      </c>
      <c r="AY6" s="67">
        <v>312</v>
      </c>
      <c r="AZ6" s="67">
        <v>284</v>
      </c>
      <c r="BA6" s="67">
        <v>301</v>
      </c>
      <c r="BB6" s="67">
        <v>250</v>
      </c>
      <c r="BC6" s="67">
        <v>242</v>
      </c>
      <c r="BD6" s="67">
        <v>283</v>
      </c>
      <c r="BE6" s="67">
        <v>279</v>
      </c>
      <c r="BF6" s="67">
        <v>285</v>
      </c>
      <c r="BG6" s="67">
        <v>294</v>
      </c>
      <c r="BH6" s="67">
        <v>281</v>
      </c>
      <c r="BI6" s="67">
        <v>284</v>
      </c>
      <c r="BJ6" s="68">
        <v>216</v>
      </c>
      <c r="BK6" s="68">
        <v>220</v>
      </c>
      <c r="BL6" s="68">
        <v>222</v>
      </c>
      <c r="BM6" s="68">
        <v>201</v>
      </c>
      <c r="BN6" s="68">
        <v>169</v>
      </c>
      <c r="BO6" s="68">
        <v>207</v>
      </c>
      <c r="BP6" s="68">
        <v>167</v>
      </c>
      <c r="BQ6" s="68">
        <v>190</v>
      </c>
      <c r="BR6" s="68">
        <v>186</v>
      </c>
      <c r="BS6" s="68">
        <v>154</v>
      </c>
      <c r="BT6" s="68">
        <v>174</v>
      </c>
      <c r="BU6" s="68">
        <v>196</v>
      </c>
      <c r="BV6" s="69">
        <v>162</v>
      </c>
      <c r="BW6" s="69">
        <v>132</v>
      </c>
      <c r="BX6" s="69">
        <v>137</v>
      </c>
      <c r="BY6" s="69">
        <v>155</v>
      </c>
      <c r="BZ6" s="69">
        <v>125</v>
      </c>
      <c r="CA6" s="69">
        <v>138</v>
      </c>
      <c r="CB6" s="69">
        <v>139</v>
      </c>
      <c r="CC6" s="69">
        <v>108</v>
      </c>
      <c r="CD6" s="69">
        <v>105</v>
      </c>
      <c r="CE6" s="69">
        <v>122</v>
      </c>
      <c r="CF6" s="69">
        <v>145</v>
      </c>
      <c r="CG6" s="69">
        <v>149</v>
      </c>
      <c r="CH6" s="70">
        <v>103</v>
      </c>
      <c r="CI6" s="70">
        <v>94</v>
      </c>
      <c r="CJ6" s="70">
        <v>100</v>
      </c>
      <c r="CK6" s="70"/>
      <c r="CL6" s="70"/>
      <c r="CM6" s="70"/>
      <c r="CN6" s="70"/>
      <c r="CO6" s="70"/>
      <c r="CP6" s="70"/>
      <c r="CQ6" s="70"/>
      <c r="CR6" s="70"/>
      <c r="CS6" s="70"/>
    </row>
    <row r="7" spans="1:97" ht="14.25" thickBot="1">
      <c r="A7" s="71" t="s">
        <v>287</v>
      </c>
      <c r="B7" s="72">
        <v>0</v>
      </c>
      <c r="C7" s="72">
        <v>1</v>
      </c>
      <c r="D7" s="72">
        <v>6</v>
      </c>
      <c r="E7" s="72">
        <v>15</v>
      </c>
      <c r="F7" s="72">
        <v>8</v>
      </c>
      <c r="G7" s="72">
        <v>12</v>
      </c>
      <c r="H7" s="72">
        <v>16</v>
      </c>
      <c r="I7" s="72">
        <v>14</v>
      </c>
      <c r="J7" s="72">
        <v>19</v>
      </c>
      <c r="K7" s="72">
        <v>14</v>
      </c>
      <c r="L7" s="72">
        <v>17</v>
      </c>
      <c r="M7" s="72">
        <v>40</v>
      </c>
      <c r="N7" s="73">
        <v>33</v>
      </c>
      <c r="O7" s="73">
        <v>39</v>
      </c>
      <c r="P7" s="73">
        <v>36</v>
      </c>
      <c r="Q7" s="73">
        <v>44</v>
      </c>
      <c r="R7" s="73">
        <v>35</v>
      </c>
      <c r="S7" s="73">
        <v>45</v>
      </c>
      <c r="T7" s="73">
        <v>31</v>
      </c>
      <c r="U7" s="73">
        <v>31</v>
      </c>
      <c r="V7" s="73">
        <v>41</v>
      </c>
      <c r="W7" s="73">
        <v>32</v>
      </c>
      <c r="X7" s="73">
        <v>46</v>
      </c>
      <c r="Y7" s="73">
        <v>46</v>
      </c>
      <c r="Z7" s="74">
        <v>39</v>
      </c>
      <c r="AA7" s="74">
        <v>29</v>
      </c>
      <c r="AB7" s="74">
        <v>36</v>
      </c>
      <c r="AC7" s="74">
        <v>24</v>
      </c>
      <c r="AD7" s="74">
        <v>28</v>
      </c>
      <c r="AE7" s="74">
        <v>26</v>
      </c>
      <c r="AF7" s="74">
        <v>15</v>
      </c>
      <c r="AG7" s="74">
        <v>26</v>
      </c>
      <c r="AH7" s="74">
        <v>29</v>
      </c>
      <c r="AI7" s="75">
        <v>20</v>
      </c>
      <c r="AJ7" s="75">
        <v>36</v>
      </c>
      <c r="AK7" s="75">
        <v>38</v>
      </c>
      <c r="AL7" s="76">
        <v>22</v>
      </c>
      <c r="AM7" s="76">
        <v>21</v>
      </c>
      <c r="AN7" s="76">
        <v>18</v>
      </c>
      <c r="AO7" s="76">
        <v>17</v>
      </c>
      <c r="AP7" s="76">
        <v>11</v>
      </c>
      <c r="AQ7" s="76">
        <v>20</v>
      </c>
      <c r="AR7" s="76">
        <v>23</v>
      </c>
      <c r="AS7" s="76">
        <v>16</v>
      </c>
      <c r="AT7" s="76">
        <v>27</v>
      </c>
      <c r="AU7" s="76">
        <v>33</v>
      </c>
      <c r="AV7" s="76">
        <v>26</v>
      </c>
      <c r="AW7" s="76">
        <v>18</v>
      </c>
      <c r="AX7" s="77">
        <v>21</v>
      </c>
      <c r="AY7" s="77">
        <v>24</v>
      </c>
      <c r="AZ7" s="77">
        <v>26</v>
      </c>
      <c r="BA7" s="77">
        <v>18</v>
      </c>
      <c r="BB7" s="77">
        <v>21</v>
      </c>
      <c r="BC7" s="77">
        <v>15</v>
      </c>
      <c r="BD7" s="77">
        <v>12</v>
      </c>
      <c r="BE7" s="77">
        <v>16</v>
      </c>
      <c r="BF7" s="77">
        <v>21</v>
      </c>
      <c r="BG7" s="77">
        <v>10</v>
      </c>
      <c r="BH7" s="77">
        <v>22</v>
      </c>
      <c r="BI7" s="77">
        <v>15</v>
      </c>
      <c r="BJ7" s="78">
        <v>10</v>
      </c>
      <c r="BK7" s="78">
        <v>19</v>
      </c>
      <c r="BL7" s="78">
        <v>14</v>
      </c>
      <c r="BM7" s="78">
        <v>21</v>
      </c>
      <c r="BN7" s="78">
        <v>13</v>
      </c>
      <c r="BO7" s="78">
        <v>15</v>
      </c>
      <c r="BP7" s="78">
        <v>12</v>
      </c>
      <c r="BQ7" s="78">
        <v>15</v>
      </c>
      <c r="BR7" s="78">
        <v>23</v>
      </c>
      <c r="BS7" s="78">
        <v>16</v>
      </c>
      <c r="BT7" s="78">
        <v>13</v>
      </c>
      <c r="BU7" s="78">
        <v>13</v>
      </c>
      <c r="BV7" s="79">
        <v>11</v>
      </c>
      <c r="BW7" s="79">
        <v>6</v>
      </c>
      <c r="BX7" s="79">
        <v>6</v>
      </c>
      <c r="BY7" s="79">
        <v>13</v>
      </c>
      <c r="BZ7" s="79">
        <v>6</v>
      </c>
      <c r="CA7" s="79">
        <v>19</v>
      </c>
      <c r="CB7" s="79">
        <v>11</v>
      </c>
      <c r="CC7" s="79">
        <v>10</v>
      </c>
      <c r="CD7" s="79">
        <v>6</v>
      </c>
      <c r="CE7" s="79">
        <v>13</v>
      </c>
      <c r="CF7" s="79">
        <v>14</v>
      </c>
      <c r="CG7" s="79">
        <v>20</v>
      </c>
      <c r="CH7" s="80">
        <v>6</v>
      </c>
      <c r="CI7" s="80">
        <v>7</v>
      </c>
      <c r="CJ7" s="80">
        <v>15</v>
      </c>
      <c r="CK7" s="80"/>
      <c r="CL7" s="80"/>
      <c r="CM7" s="80"/>
      <c r="CN7" s="80"/>
      <c r="CO7" s="80"/>
      <c r="CP7" s="80"/>
      <c r="CQ7" s="80"/>
      <c r="CR7" s="80"/>
      <c r="CS7" s="80"/>
    </row>
    <row r="8" spans="1:97" ht="20.25" customHeight="1" thickTop="1">
      <c r="A8" s="81" t="s">
        <v>288</v>
      </c>
      <c r="B8" s="82">
        <f>SUM(B9:B10)</f>
        <v>0</v>
      </c>
      <c r="C8" s="82">
        <f t="shared" ref="C8:BN8" si="2">SUM(C9:C10)</f>
        <v>2</v>
      </c>
      <c r="D8" s="82">
        <f t="shared" si="2"/>
        <v>17</v>
      </c>
      <c r="E8" s="82">
        <f t="shared" si="2"/>
        <v>39</v>
      </c>
      <c r="F8" s="82">
        <f t="shared" si="2"/>
        <v>63</v>
      </c>
      <c r="G8" s="82">
        <f t="shared" si="2"/>
        <v>116</v>
      </c>
      <c r="H8" s="82">
        <f t="shared" si="2"/>
        <v>144</v>
      </c>
      <c r="I8" s="82">
        <f t="shared" si="2"/>
        <v>174</v>
      </c>
      <c r="J8" s="82">
        <f t="shared" si="2"/>
        <v>259</v>
      </c>
      <c r="K8" s="82">
        <f t="shared" si="2"/>
        <v>233</v>
      </c>
      <c r="L8" s="82">
        <f t="shared" si="2"/>
        <v>323</v>
      </c>
      <c r="M8" s="82">
        <f t="shared" si="2"/>
        <v>375</v>
      </c>
      <c r="N8" s="83">
        <f t="shared" si="2"/>
        <v>415</v>
      </c>
      <c r="O8" s="83">
        <f t="shared" si="2"/>
        <v>399</v>
      </c>
      <c r="P8" s="83">
        <f t="shared" si="2"/>
        <v>546</v>
      </c>
      <c r="Q8" s="83">
        <f t="shared" si="2"/>
        <v>534</v>
      </c>
      <c r="R8" s="84">
        <f t="shared" si="2"/>
        <v>450</v>
      </c>
      <c r="S8" s="84">
        <f t="shared" si="2"/>
        <v>427</v>
      </c>
      <c r="T8" s="84">
        <f t="shared" si="2"/>
        <v>593</v>
      </c>
      <c r="U8" s="84">
        <f t="shared" si="2"/>
        <v>540</v>
      </c>
      <c r="V8" s="84">
        <f t="shared" si="2"/>
        <v>543</v>
      </c>
      <c r="W8" s="84">
        <f t="shared" si="2"/>
        <v>573</v>
      </c>
      <c r="X8" s="84">
        <f t="shared" si="2"/>
        <v>652</v>
      </c>
      <c r="Y8" s="84">
        <f t="shared" si="2"/>
        <v>714</v>
      </c>
      <c r="Z8" s="85">
        <f t="shared" si="2"/>
        <v>556</v>
      </c>
      <c r="AA8" s="85">
        <f t="shared" si="2"/>
        <v>528</v>
      </c>
      <c r="AB8" s="85">
        <f t="shared" si="2"/>
        <v>630</v>
      </c>
      <c r="AC8" s="85">
        <f t="shared" si="2"/>
        <v>497</v>
      </c>
      <c r="AD8" s="85">
        <f t="shared" si="2"/>
        <v>483</v>
      </c>
      <c r="AE8" s="85">
        <f t="shared" si="2"/>
        <v>509</v>
      </c>
      <c r="AF8" s="85">
        <f t="shared" si="2"/>
        <v>467</v>
      </c>
      <c r="AG8" s="85">
        <f t="shared" si="2"/>
        <v>453</v>
      </c>
      <c r="AH8" s="85">
        <f t="shared" si="2"/>
        <v>445</v>
      </c>
      <c r="AI8" s="55">
        <f t="shared" si="2"/>
        <v>459</v>
      </c>
      <c r="AJ8" s="55">
        <f t="shared" si="2"/>
        <v>575</v>
      </c>
      <c r="AK8" s="55">
        <f t="shared" si="2"/>
        <v>585</v>
      </c>
      <c r="AL8" s="56">
        <f t="shared" si="2"/>
        <v>496</v>
      </c>
      <c r="AM8" s="56">
        <f t="shared" si="2"/>
        <v>498</v>
      </c>
      <c r="AN8" s="56">
        <f t="shared" si="2"/>
        <v>532</v>
      </c>
      <c r="AO8" s="56">
        <f t="shared" si="2"/>
        <v>439</v>
      </c>
      <c r="AP8" s="56">
        <f t="shared" si="2"/>
        <v>395</v>
      </c>
      <c r="AQ8" s="56">
        <f t="shared" si="2"/>
        <v>419</v>
      </c>
      <c r="AR8" s="56">
        <f t="shared" si="2"/>
        <v>390</v>
      </c>
      <c r="AS8" s="56">
        <f t="shared" si="2"/>
        <v>371</v>
      </c>
      <c r="AT8" s="56">
        <f t="shared" si="2"/>
        <v>367</v>
      </c>
      <c r="AU8" s="56">
        <f t="shared" si="2"/>
        <v>370</v>
      </c>
      <c r="AV8" s="56">
        <f t="shared" si="2"/>
        <v>365</v>
      </c>
      <c r="AW8" s="56">
        <f t="shared" si="2"/>
        <v>410</v>
      </c>
      <c r="AX8" s="57">
        <f t="shared" si="2"/>
        <v>368</v>
      </c>
      <c r="AY8" s="57">
        <f t="shared" si="2"/>
        <v>335</v>
      </c>
      <c r="AZ8" s="57">
        <f t="shared" si="2"/>
        <v>300</v>
      </c>
      <c r="BA8" s="57">
        <f t="shared" si="2"/>
        <v>305</v>
      </c>
      <c r="BB8" s="57">
        <f t="shared" si="2"/>
        <v>302</v>
      </c>
      <c r="BC8" s="57">
        <f t="shared" si="2"/>
        <v>254</v>
      </c>
      <c r="BD8" s="57">
        <f t="shared" si="2"/>
        <v>270</v>
      </c>
      <c r="BE8" s="57">
        <f t="shared" si="2"/>
        <v>278</v>
      </c>
      <c r="BF8" s="57">
        <f t="shared" si="2"/>
        <v>250</v>
      </c>
      <c r="BG8" s="57">
        <f t="shared" si="2"/>
        <v>269</v>
      </c>
      <c r="BH8" s="57">
        <f t="shared" si="2"/>
        <v>283</v>
      </c>
      <c r="BI8" s="57">
        <f t="shared" si="2"/>
        <v>292</v>
      </c>
      <c r="BJ8" s="58">
        <f t="shared" si="2"/>
        <v>262</v>
      </c>
      <c r="BK8" s="58">
        <f t="shared" si="2"/>
        <v>239</v>
      </c>
      <c r="BL8" s="58">
        <f t="shared" si="2"/>
        <v>250</v>
      </c>
      <c r="BM8" s="58">
        <f t="shared" si="2"/>
        <v>245</v>
      </c>
      <c r="BN8" s="58">
        <f t="shared" si="2"/>
        <v>178</v>
      </c>
      <c r="BO8" s="58">
        <f t="shared" ref="BO8:CS8" si="3">SUM(BO9:BO10)</f>
        <v>205</v>
      </c>
      <c r="BP8" s="58">
        <f t="shared" si="3"/>
        <v>190</v>
      </c>
      <c r="BQ8" s="58">
        <f t="shared" si="3"/>
        <v>174</v>
      </c>
      <c r="BR8" s="58">
        <f t="shared" si="3"/>
        <v>213</v>
      </c>
      <c r="BS8" s="58">
        <f t="shared" si="3"/>
        <v>193</v>
      </c>
      <c r="BT8" s="58">
        <f t="shared" si="3"/>
        <v>165</v>
      </c>
      <c r="BU8" s="58">
        <f t="shared" si="3"/>
        <v>198</v>
      </c>
      <c r="BV8" s="59">
        <f t="shared" si="3"/>
        <v>176</v>
      </c>
      <c r="BW8" s="59">
        <v>151</v>
      </c>
      <c r="BX8" s="59">
        <f t="shared" si="3"/>
        <v>159</v>
      </c>
      <c r="BY8" s="59">
        <f t="shared" si="3"/>
        <v>147</v>
      </c>
      <c r="BZ8" s="59">
        <f t="shared" si="3"/>
        <v>126</v>
      </c>
      <c r="CA8" s="59">
        <f t="shared" si="3"/>
        <v>148</v>
      </c>
      <c r="CB8" s="59">
        <f t="shared" si="3"/>
        <v>127</v>
      </c>
      <c r="CC8" s="59">
        <f t="shared" si="3"/>
        <v>130</v>
      </c>
      <c r="CD8" s="59">
        <f t="shared" si="3"/>
        <v>121</v>
      </c>
      <c r="CE8" s="59">
        <f t="shared" si="3"/>
        <v>101</v>
      </c>
      <c r="CF8" s="59">
        <f t="shared" si="3"/>
        <v>119</v>
      </c>
      <c r="CG8" s="59">
        <f t="shared" si="3"/>
        <v>206</v>
      </c>
      <c r="CH8" s="60">
        <f t="shared" si="3"/>
        <v>118</v>
      </c>
      <c r="CI8" s="60">
        <f t="shared" si="3"/>
        <v>98</v>
      </c>
      <c r="CJ8" s="60">
        <f t="shared" si="3"/>
        <v>114</v>
      </c>
      <c r="CK8" s="60">
        <f t="shared" si="3"/>
        <v>0</v>
      </c>
      <c r="CL8" s="60">
        <f t="shared" si="3"/>
        <v>0</v>
      </c>
      <c r="CM8" s="60">
        <f t="shared" si="3"/>
        <v>0</v>
      </c>
      <c r="CN8" s="60">
        <f t="shared" si="3"/>
        <v>0</v>
      </c>
      <c r="CO8" s="60">
        <f t="shared" si="3"/>
        <v>0</v>
      </c>
      <c r="CP8" s="60">
        <f t="shared" si="3"/>
        <v>0</v>
      </c>
      <c r="CQ8" s="60">
        <f t="shared" si="3"/>
        <v>0</v>
      </c>
      <c r="CR8" s="60">
        <f t="shared" si="3"/>
        <v>0</v>
      </c>
      <c r="CS8" s="60">
        <f t="shared" si="3"/>
        <v>0</v>
      </c>
    </row>
    <row r="9" spans="1:97">
      <c r="A9" s="61" t="s">
        <v>286</v>
      </c>
      <c r="B9" s="62">
        <v>0</v>
      </c>
      <c r="C9" s="62">
        <v>2</v>
      </c>
      <c r="D9" s="62">
        <v>14</v>
      </c>
      <c r="E9" s="62">
        <v>35</v>
      </c>
      <c r="F9" s="62">
        <v>54</v>
      </c>
      <c r="G9" s="62">
        <v>103</v>
      </c>
      <c r="H9" s="62">
        <v>134</v>
      </c>
      <c r="I9" s="62">
        <v>162</v>
      </c>
      <c r="J9" s="62">
        <v>245</v>
      </c>
      <c r="K9" s="62">
        <v>218</v>
      </c>
      <c r="L9" s="62">
        <v>307</v>
      </c>
      <c r="M9" s="62">
        <v>356</v>
      </c>
      <c r="N9" s="63">
        <v>385</v>
      </c>
      <c r="O9" s="63">
        <v>377</v>
      </c>
      <c r="P9" s="63">
        <v>497</v>
      </c>
      <c r="Q9" s="63">
        <v>489</v>
      </c>
      <c r="R9" s="63">
        <v>417</v>
      </c>
      <c r="S9" s="63">
        <v>405</v>
      </c>
      <c r="T9" s="63">
        <v>544</v>
      </c>
      <c r="U9" s="63">
        <v>508</v>
      </c>
      <c r="V9" s="63">
        <v>513</v>
      </c>
      <c r="W9" s="63">
        <v>537</v>
      </c>
      <c r="X9" s="63">
        <v>611</v>
      </c>
      <c r="Y9" s="63">
        <v>682</v>
      </c>
      <c r="Z9" s="64">
        <v>522</v>
      </c>
      <c r="AA9" s="64">
        <v>491</v>
      </c>
      <c r="AB9" s="64">
        <v>597</v>
      </c>
      <c r="AC9" s="64">
        <v>472</v>
      </c>
      <c r="AD9" s="64">
        <v>459</v>
      </c>
      <c r="AE9" s="64">
        <v>478</v>
      </c>
      <c r="AF9" s="64">
        <v>445</v>
      </c>
      <c r="AG9" s="64">
        <v>434</v>
      </c>
      <c r="AH9" s="64">
        <v>423</v>
      </c>
      <c r="AI9" s="65">
        <v>436</v>
      </c>
      <c r="AJ9" s="65">
        <v>550</v>
      </c>
      <c r="AK9" s="65">
        <v>554</v>
      </c>
      <c r="AL9" s="66">
        <v>455</v>
      </c>
      <c r="AM9" s="66">
        <v>478</v>
      </c>
      <c r="AN9" s="66">
        <v>508</v>
      </c>
      <c r="AO9" s="66">
        <v>422</v>
      </c>
      <c r="AP9" s="66">
        <v>379</v>
      </c>
      <c r="AQ9" s="66">
        <v>407</v>
      </c>
      <c r="AR9" s="66">
        <v>375</v>
      </c>
      <c r="AS9" s="66">
        <v>347</v>
      </c>
      <c r="AT9" s="66">
        <v>344</v>
      </c>
      <c r="AU9" s="66">
        <v>358</v>
      </c>
      <c r="AV9" s="66">
        <v>336</v>
      </c>
      <c r="AW9" s="66">
        <v>377</v>
      </c>
      <c r="AX9" s="67">
        <v>345</v>
      </c>
      <c r="AY9" s="67">
        <v>317</v>
      </c>
      <c r="AZ9" s="67">
        <v>280</v>
      </c>
      <c r="BA9" s="67">
        <v>280</v>
      </c>
      <c r="BB9" s="67">
        <v>278</v>
      </c>
      <c r="BC9" s="67">
        <v>239</v>
      </c>
      <c r="BD9" s="67">
        <v>256</v>
      </c>
      <c r="BE9" s="67">
        <v>264</v>
      </c>
      <c r="BF9" s="67">
        <v>239</v>
      </c>
      <c r="BG9" s="67">
        <v>252</v>
      </c>
      <c r="BH9" s="67">
        <v>275</v>
      </c>
      <c r="BI9" s="67">
        <v>273</v>
      </c>
      <c r="BJ9" s="68">
        <v>247</v>
      </c>
      <c r="BK9" s="68">
        <v>229</v>
      </c>
      <c r="BL9" s="68">
        <v>230</v>
      </c>
      <c r="BM9" s="68">
        <v>223</v>
      </c>
      <c r="BN9" s="68">
        <v>166</v>
      </c>
      <c r="BO9" s="68">
        <v>188</v>
      </c>
      <c r="BP9" s="68">
        <v>185</v>
      </c>
      <c r="BQ9" s="68">
        <v>163</v>
      </c>
      <c r="BR9" s="68">
        <v>192</v>
      </c>
      <c r="BS9" s="68">
        <v>171</v>
      </c>
      <c r="BT9" s="68">
        <v>149</v>
      </c>
      <c r="BU9" s="68">
        <v>187</v>
      </c>
      <c r="BV9" s="69">
        <v>166</v>
      </c>
      <c r="BW9" s="69">
        <v>144</v>
      </c>
      <c r="BX9" s="69">
        <v>149</v>
      </c>
      <c r="BY9" s="69">
        <v>136</v>
      </c>
      <c r="BZ9" s="69">
        <v>115</v>
      </c>
      <c r="CA9" s="69">
        <v>137</v>
      </c>
      <c r="CB9" s="69">
        <v>114</v>
      </c>
      <c r="CC9" s="69">
        <v>123</v>
      </c>
      <c r="CD9" s="69">
        <v>110</v>
      </c>
      <c r="CE9" s="69">
        <v>97</v>
      </c>
      <c r="CF9" s="69">
        <v>104</v>
      </c>
      <c r="CG9" s="69">
        <v>190</v>
      </c>
      <c r="CH9" s="70">
        <f>18+88</f>
        <v>106</v>
      </c>
      <c r="CI9" s="70">
        <v>90</v>
      </c>
      <c r="CJ9" s="70">
        <v>101</v>
      </c>
      <c r="CK9" s="70"/>
      <c r="CL9" s="70"/>
      <c r="CM9" s="70"/>
      <c r="CN9" s="70"/>
      <c r="CO9" s="70"/>
      <c r="CP9" s="70"/>
      <c r="CQ9" s="70"/>
      <c r="CR9" s="70"/>
      <c r="CS9" s="70"/>
    </row>
    <row r="10" spans="1:97" ht="14.25" thickBot="1">
      <c r="A10" s="71" t="s">
        <v>287</v>
      </c>
      <c r="B10" s="72">
        <v>0</v>
      </c>
      <c r="C10" s="72">
        <v>0</v>
      </c>
      <c r="D10" s="72">
        <v>3</v>
      </c>
      <c r="E10" s="72">
        <v>4</v>
      </c>
      <c r="F10" s="72">
        <v>9</v>
      </c>
      <c r="G10" s="72">
        <v>13</v>
      </c>
      <c r="H10" s="72">
        <v>10</v>
      </c>
      <c r="I10" s="72">
        <v>12</v>
      </c>
      <c r="J10" s="72">
        <v>14</v>
      </c>
      <c r="K10" s="72">
        <v>15</v>
      </c>
      <c r="L10" s="72">
        <v>16</v>
      </c>
      <c r="M10" s="72">
        <v>19</v>
      </c>
      <c r="N10" s="73">
        <v>30</v>
      </c>
      <c r="O10" s="73">
        <v>22</v>
      </c>
      <c r="P10" s="73">
        <v>49</v>
      </c>
      <c r="Q10" s="73">
        <v>45</v>
      </c>
      <c r="R10" s="73">
        <v>33</v>
      </c>
      <c r="S10" s="73">
        <v>22</v>
      </c>
      <c r="T10" s="73">
        <v>49</v>
      </c>
      <c r="U10" s="73">
        <v>32</v>
      </c>
      <c r="V10" s="73">
        <v>30</v>
      </c>
      <c r="W10" s="73">
        <v>36</v>
      </c>
      <c r="X10" s="73">
        <v>41</v>
      </c>
      <c r="Y10" s="73">
        <v>32</v>
      </c>
      <c r="Z10" s="74">
        <v>34</v>
      </c>
      <c r="AA10" s="74">
        <v>37</v>
      </c>
      <c r="AB10" s="74">
        <v>33</v>
      </c>
      <c r="AC10" s="74">
        <v>25</v>
      </c>
      <c r="AD10" s="74">
        <v>24</v>
      </c>
      <c r="AE10" s="74">
        <v>31</v>
      </c>
      <c r="AF10" s="74">
        <v>22</v>
      </c>
      <c r="AG10" s="74">
        <v>19</v>
      </c>
      <c r="AH10" s="74">
        <v>22</v>
      </c>
      <c r="AI10" s="75">
        <v>23</v>
      </c>
      <c r="AJ10" s="75">
        <v>25</v>
      </c>
      <c r="AK10" s="75">
        <v>31</v>
      </c>
      <c r="AL10" s="76">
        <v>41</v>
      </c>
      <c r="AM10" s="76">
        <v>20</v>
      </c>
      <c r="AN10" s="76">
        <v>24</v>
      </c>
      <c r="AO10" s="76">
        <v>17</v>
      </c>
      <c r="AP10" s="76">
        <v>16</v>
      </c>
      <c r="AQ10" s="76">
        <v>12</v>
      </c>
      <c r="AR10" s="76">
        <v>15</v>
      </c>
      <c r="AS10" s="76">
        <v>24</v>
      </c>
      <c r="AT10" s="76">
        <v>23</v>
      </c>
      <c r="AU10" s="76">
        <v>12</v>
      </c>
      <c r="AV10" s="76">
        <v>29</v>
      </c>
      <c r="AW10" s="76">
        <v>33</v>
      </c>
      <c r="AX10" s="77">
        <v>23</v>
      </c>
      <c r="AY10" s="77">
        <v>18</v>
      </c>
      <c r="AZ10" s="77">
        <v>20</v>
      </c>
      <c r="BA10" s="77">
        <v>25</v>
      </c>
      <c r="BB10" s="77">
        <v>24</v>
      </c>
      <c r="BC10" s="77">
        <v>15</v>
      </c>
      <c r="BD10" s="77">
        <v>14</v>
      </c>
      <c r="BE10" s="77">
        <v>14</v>
      </c>
      <c r="BF10" s="77">
        <v>11</v>
      </c>
      <c r="BG10" s="77">
        <v>17</v>
      </c>
      <c r="BH10" s="77">
        <v>8</v>
      </c>
      <c r="BI10" s="77">
        <v>19</v>
      </c>
      <c r="BJ10" s="78">
        <v>15</v>
      </c>
      <c r="BK10" s="78">
        <v>10</v>
      </c>
      <c r="BL10" s="78">
        <v>20</v>
      </c>
      <c r="BM10" s="78">
        <v>22</v>
      </c>
      <c r="BN10" s="78">
        <v>12</v>
      </c>
      <c r="BO10" s="78">
        <v>17</v>
      </c>
      <c r="BP10" s="78">
        <v>5</v>
      </c>
      <c r="BQ10" s="78">
        <v>11</v>
      </c>
      <c r="BR10" s="78">
        <v>21</v>
      </c>
      <c r="BS10" s="78">
        <v>22</v>
      </c>
      <c r="BT10" s="78">
        <v>16</v>
      </c>
      <c r="BU10" s="78">
        <v>11</v>
      </c>
      <c r="BV10" s="79">
        <v>10</v>
      </c>
      <c r="BW10" s="79">
        <v>7</v>
      </c>
      <c r="BX10" s="79">
        <v>10</v>
      </c>
      <c r="BY10" s="79">
        <v>11</v>
      </c>
      <c r="BZ10" s="79">
        <v>11</v>
      </c>
      <c r="CA10" s="79">
        <v>11</v>
      </c>
      <c r="CB10" s="79">
        <v>13</v>
      </c>
      <c r="CC10" s="79">
        <v>7</v>
      </c>
      <c r="CD10" s="79">
        <v>11</v>
      </c>
      <c r="CE10" s="79">
        <v>4</v>
      </c>
      <c r="CF10" s="79">
        <v>15</v>
      </c>
      <c r="CG10" s="79">
        <v>16</v>
      </c>
      <c r="CH10" s="80">
        <v>12</v>
      </c>
      <c r="CI10" s="80">
        <v>8</v>
      </c>
      <c r="CJ10" s="80">
        <v>13</v>
      </c>
      <c r="CK10" s="80"/>
      <c r="CL10" s="80"/>
      <c r="CM10" s="80"/>
      <c r="CN10" s="80"/>
      <c r="CO10" s="80"/>
      <c r="CP10" s="80"/>
      <c r="CQ10" s="80"/>
      <c r="CR10" s="80"/>
      <c r="CS10" s="80"/>
    </row>
    <row r="11" spans="1:97" ht="20.25" customHeight="1" thickTop="1">
      <c r="A11" s="81" t="s">
        <v>289</v>
      </c>
      <c r="B11" s="82">
        <v>0</v>
      </c>
      <c r="C11" s="82">
        <f>B11+C5</f>
        <v>6</v>
      </c>
      <c r="D11" s="82">
        <v>32</v>
      </c>
      <c r="E11" s="82">
        <f>D11+E5</f>
        <v>97</v>
      </c>
      <c r="F11" s="82">
        <v>176</v>
      </c>
      <c r="G11" s="82">
        <v>319</v>
      </c>
      <c r="H11" s="82">
        <f>SUM(G11,H5)</f>
        <v>516</v>
      </c>
      <c r="I11" s="82">
        <v>734</v>
      </c>
      <c r="J11" s="82">
        <v>1020</v>
      </c>
      <c r="K11" s="82">
        <f t="shared" ref="K11" si="4">SUM(J11+K5)</f>
        <v>1313</v>
      </c>
      <c r="L11" s="82">
        <v>1718</v>
      </c>
      <c r="M11" s="82">
        <v>2185</v>
      </c>
      <c r="N11" s="83">
        <v>2621</v>
      </c>
      <c r="O11" s="83">
        <v>3063</v>
      </c>
      <c r="P11" s="83">
        <v>3591</v>
      </c>
      <c r="Q11" s="83">
        <v>4065</v>
      </c>
      <c r="R11" s="84">
        <v>4574</v>
      </c>
      <c r="S11" s="84">
        <v>5105</v>
      </c>
      <c r="T11" s="84">
        <v>5644</v>
      </c>
      <c r="U11" s="84">
        <v>5856</v>
      </c>
      <c r="V11" s="84">
        <v>6841</v>
      </c>
      <c r="W11" s="84">
        <v>7431</v>
      </c>
      <c r="X11" s="84">
        <v>8200</v>
      </c>
      <c r="Y11" s="84">
        <v>8886</v>
      </c>
      <c r="Z11" s="85">
        <f t="shared" ref="Z11:CK11" si="5">Z5+Y11</f>
        <v>9404</v>
      </c>
      <c r="AA11" s="85">
        <f t="shared" si="5"/>
        <v>9944</v>
      </c>
      <c r="AB11" s="85">
        <f t="shared" si="5"/>
        <v>10515</v>
      </c>
      <c r="AC11" s="85">
        <f t="shared" si="5"/>
        <v>11013</v>
      </c>
      <c r="AD11" s="85">
        <f t="shared" si="5"/>
        <v>11516</v>
      </c>
      <c r="AE11" s="85">
        <f t="shared" si="5"/>
        <v>12044</v>
      </c>
      <c r="AF11" s="85">
        <f t="shared" si="5"/>
        <v>12495</v>
      </c>
      <c r="AG11" s="85">
        <f t="shared" si="5"/>
        <v>12997</v>
      </c>
      <c r="AH11" s="85">
        <f t="shared" si="5"/>
        <v>13510</v>
      </c>
      <c r="AI11" s="85">
        <f t="shared" si="5"/>
        <v>14016</v>
      </c>
      <c r="AJ11" s="86">
        <f t="shared" si="5"/>
        <v>14616</v>
      </c>
      <c r="AK11" s="86">
        <f t="shared" si="5"/>
        <v>15252</v>
      </c>
      <c r="AL11" s="87">
        <f t="shared" si="5"/>
        <v>15703</v>
      </c>
      <c r="AM11" s="87">
        <f t="shared" si="5"/>
        <v>16172</v>
      </c>
      <c r="AN11" s="87">
        <f t="shared" si="5"/>
        <v>16666</v>
      </c>
      <c r="AO11" s="87">
        <f t="shared" si="5"/>
        <v>17099</v>
      </c>
      <c r="AP11" s="87">
        <f t="shared" si="5"/>
        <v>17528</v>
      </c>
      <c r="AQ11" s="87">
        <f t="shared" si="5"/>
        <v>17911</v>
      </c>
      <c r="AR11" s="87">
        <f t="shared" si="5"/>
        <v>18303</v>
      </c>
      <c r="AS11" s="87">
        <f t="shared" si="5"/>
        <v>18680</v>
      </c>
      <c r="AT11" s="87">
        <f t="shared" si="5"/>
        <v>19070</v>
      </c>
      <c r="AU11" s="87">
        <f t="shared" si="5"/>
        <v>19449</v>
      </c>
      <c r="AV11" s="87">
        <f t="shared" si="5"/>
        <v>19896</v>
      </c>
      <c r="AW11" s="87">
        <f t="shared" si="5"/>
        <v>20271</v>
      </c>
      <c r="AX11" s="88">
        <f t="shared" si="5"/>
        <v>20605</v>
      </c>
      <c r="AY11" s="88">
        <f t="shared" si="5"/>
        <v>20941</v>
      </c>
      <c r="AZ11" s="88">
        <f t="shared" si="5"/>
        <v>21251</v>
      </c>
      <c r="BA11" s="88">
        <f t="shared" si="5"/>
        <v>21570</v>
      </c>
      <c r="BB11" s="88">
        <f t="shared" si="5"/>
        <v>21841</v>
      </c>
      <c r="BC11" s="88">
        <f t="shared" si="5"/>
        <v>22098</v>
      </c>
      <c r="BD11" s="88">
        <f t="shared" si="5"/>
        <v>22393</v>
      </c>
      <c r="BE11" s="88">
        <f t="shared" si="5"/>
        <v>22688</v>
      </c>
      <c r="BF11" s="88">
        <f t="shared" si="5"/>
        <v>22994</v>
      </c>
      <c r="BG11" s="88">
        <f t="shared" si="5"/>
        <v>23298</v>
      </c>
      <c r="BH11" s="88">
        <f t="shared" si="5"/>
        <v>23601</v>
      </c>
      <c r="BI11" s="88">
        <f t="shared" si="5"/>
        <v>23900</v>
      </c>
      <c r="BJ11" s="89">
        <f t="shared" si="5"/>
        <v>24126</v>
      </c>
      <c r="BK11" s="89">
        <f t="shared" si="5"/>
        <v>24365</v>
      </c>
      <c r="BL11" s="89">
        <f t="shared" si="5"/>
        <v>24601</v>
      </c>
      <c r="BM11" s="89">
        <f t="shared" si="5"/>
        <v>24823</v>
      </c>
      <c r="BN11" s="89">
        <f t="shared" si="5"/>
        <v>25005</v>
      </c>
      <c r="BO11" s="89">
        <f t="shared" si="5"/>
        <v>25227</v>
      </c>
      <c r="BP11" s="89">
        <f t="shared" si="5"/>
        <v>25406</v>
      </c>
      <c r="BQ11" s="89">
        <f t="shared" si="5"/>
        <v>25611</v>
      </c>
      <c r="BR11" s="89">
        <f t="shared" si="5"/>
        <v>25820</v>
      </c>
      <c r="BS11" s="89">
        <f t="shared" si="5"/>
        <v>25990</v>
      </c>
      <c r="BT11" s="89">
        <f t="shared" si="5"/>
        <v>26177</v>
      </c>
      <c r="BU11" s="89">
        <f t="shared" si="5"/>
        <v>26386</v>
      </c>
      <c r="BV11" s="90">
        <f t="shared" si="5"/>
        <v>26559</v>
      </c>
      <c r="BW11" s="90">
        <f t="shared" si="5"/>
        <v>26697</v>
      </c>
      <c r="BX11" s="90">
        <f t="shared" si="5"/>
        <v>26840</v>
      </c>
      <c r="BY11" s="90">
        <f t="shared" si="5"/>
        <v>27008</v>
      </c>
      <c r="BZ11" s="90">
        <f t="shared" si="5"/>
        <v>27139</v>
      </c>
      <c r="CA11" s="90">
        <f t="shared" si="5"/>
        <v>27296</v>
      </c>
      <c r="CB11" s="90">
        <f t="shared" si="5"/>
        <v>27446</v>
      </c>
      <c r="CC11" s="90">
        <f t="shared" si="5"/>
        <v>27564</v>
      </c>
      <c r="CD11" s="90">
        <f t="shared" si="5"/>
        <v>27675</v>
      </c>
      <c r="CE11" s="90">
        <f t="shared" si="5"/>
        <v>27810</v>
      </c>
      <c r="CF11" s="90">
        <f t="shared" si="5"/>
        <v>27969</v>
      </c>
      <c r="CG11" s="90">
        <f t="shared" si="5"/>
        <v>28138</v>
      </c>
      <c r="CH11" s="91">
        <f t="shared" si="5"/>
        <v>28247</v>
      </c>
      <c r="CI11" s="91">
        <f t="shared" si="5"/>
        <v>28348</v>
      </c>
      <c r="CJ11" s="91">
        <f t="shared" si="5"/>
        <v>28463</v>
      </c>
      <c r="CK11" s="91">
        <f t="shared" si="5"/>
        <v>28463</v>
      </c>
      <c r="CL11" s="91">
        <f t="shared" ref="CL11:CS11" si="6">CL5+CK11</f>
        <v>28463</v>
      </c>
      <c r="CM11" s="91">
        <f t="shared" si="6"/>
        <v>28463</v>
      </c>
      <c r="CN11" s="91">
        <f t="shared" si="6"/>
        <v>28463</v>
      </c>
      <c r="CO11" s="91">
        <f t="shared" si="6"/>
        <v>28463</v>
      </c>
      <c r="CP11" s="91">
        <f t="shared" si="6"/>
        <v>28463</v>
      </c>
      <c r="CQ11" s="91">
        <f t="shared" si="6"/>
        <v>28463</v>
      </c>
      <c r="CR11" s="91">
        <f t="shared" si="6"/>
        <v>28463</v>
      </c>
      <c r="CS11" s="91">
        <f t="shared" si="6"/>
        <v>28463</v>
      </c>
    </row>
    <row r="12" spans="1:97">
      <c r="A12" s="61" t="s">
        <v>286</v>
      </c>
      <c r="B12" s="62">
        <v>1</v>
      </c>
      <c r="C12" s="62">
        <f>B12+C6</f>
        <v>6</v>
      </c>
      <c r="D12" s="62">
        <f t="shared" ref="D12:BO16" si="7">C12+D6</f>
        <v>25</v>
      </c>
      <c r="E12" s="62">
        <f t="shared" si="7"/>
        <v>75</v>
      </c>
      <c r="F12" s="62">
        <f t="shared" si="7"/>
        <v>146</v>
      </c>
      <c r="G12" s="62">
        <f t="shared" si="7"/>
        <v>277</v>
      </c>
      <c r="H12" s="62">
        <f t="shared" si="7"/>
        <v>458</v>
      </c>
      <c r="I12" s="62">
        <f t="shared" si="7"/>
        <v>662</v>
      </c>
      <c r="J12" s="62">
        <f t="shared" si="7"/>
        <v>929</v>
      </c>
      <c r="K12" s="62">
        <f t="shared" si="7"/>
        <v>1208</v>
      </c>
      <c r="L12" s="62">
        <f t="shared" si="7"/>
        <v>1596</v>
      </c>
      <c r="M12" s="62">
        <f t="shared" si="7"/>
        <v>2023</v>
      </c>
      <c r="N12" s="63">
        <f t="shared" si="7"/>
        <v>2426</v>
      </c>
      <c r="O12" s="63">
        <f t="shared" si="7"/>
        <v>2829</v>
      </c>
      <c r="P12" s="63">
        <f t="shared" si="7"/>
        <v>3321</v>
      </c>
      <c r="Q12" s="63">
        <f t="shared" si="7"/>
        <v>3751</v>
      </c>
      <c r="R12" s="63">
        <f t="shared" si="7"/>
        <v>4225</v>
      </c>
      <c r="S12" s="63">
        <f t="shared" si="7"/>
        <v>4711</v>
      </c>
      <c r="T12" s="63">
        <f t="shared" si="7"/>
        <v>5219</v>
      </c>
      <c r="U12" s="63">
        <f t="shared" si="7"/>
        <v>5759</v>
      </c>
      <c r="V12" s="63">
        <f t="shared" si="7"/>
        <v>6344</v>
      </c>
      <c r="W12" s="63">
        <f t="shared" si="7"/>
        <v>6902</v>
      </c>
      <c r="X12" s="63">
        <f t="shared" si="7"/>
        <v>7625</v>
      </c>
      <c r="Y12" s="63">
        <f t="shared" si="7"/>
        <v>8265</v>
      </c>
      <c r="Z12" s="64">
        <f t="shared" si="7"/>
        <v>8744</v>
      </c>
      <c r="AA12" s="64">
        <f t="shared" si="7"/>
        <v>9255</v>
      </c>
      <c r="AB12" s="64">
        <f t="shared" si="7"/>
        <v>9790</v>
      </c>
      <c r="AC12" s="64">
        <f t="shared" si="7"/>
        <v>10264</v>
      </c>
      <c r="AD12" s="64">
        <f t="shared" si="7"/>
        <v>10739</v>
      </c>
      <c r="AE12" s="64">
        <f t="shared" si="7"/>
        <v>11241</v>
      </c>
      <c r="AF12" s="64">
        <f t="shared" si="7"/>
        <v>11677</v>
      </c>
      <c r="AG12" s="64">
        <f t="shared" si="7"/>
        <v>12153</v>
      </c>
      <c r="AH12" s="64">
        <f t="shared" si="7"/>
        <v>12637</v>
      </c>
      <c r="AI12" s="65">
        <f t="shared" si="7"/>
        <v>13123</v>
      </c>
      <c r="AJ12" s="65">
        <f t="shared" si="7"/>
        <v>13687</v>
      </c>
      <c r="AK12" s="65">
        <f t="shared" si="7"/>
        <v>14285</v>
      </c>
      <c r="AL12" s="66">
        <f t="shared" si="7"/>
        <v>14714</v>
      </c>
      <c r="AM12" s="66">
        <f t="shared" si="7"/>
        <v>15162</v>
      </c>
      <c r="AN12" s="66">
        <f t="shared" si="7"/>
        <v>15638</v>
      </c>
      <c r="AO12" s="66">
        <f t="shared" si="7"/>
        <v>16054</v>
      </c>
      <c r="AP12" s="66">
        <f t="shared" si="7"/>
        <v>16472</v>
      </c>
      <c r="AQ12" s="66">
        <f t="shared" si="7"/>
        <v>16835</v>
      </c>
      <c r="AR12" s="66">
        <f t="shared" si="7"/>
        <v>17204</v>
      </c>
      <c r="AS12" s="66">
        <f t="shared" si="7"/>
        <v>17565</v>
      </c>
      <c r="AT12" s="66">
        <f t="shared" si="7"/>
        <v>17928</v>
      </c>
      <c r="AU12" s="66">
        <f t="shared" si="7"/>
        <v>18274</v>
      </c>
      <c r="AV12" s="66">
        <f t="shared" si="7"/>
        <v>18695</v>
      </c>
      <c r="AW12" s="66">
        <f t="shared" si="7"/>
        <v>19052</v>
      </c>
      <c r="AX12" s="67">
        <f t="shared" si="7"/>
        <v>19365</v>
      </c>
      <c r="AY12" s="67">
        <f t="shared" si="7"/>
        <v>19677</v>
      </c>
      <c r="AZ12" s="67">
        <f t="shared" si="7"/>
        <v>19961</v>
      </c>
      <c r="BA12" s="67">
        <f t="shared" si="7"/>
        <v>20262</v>
      </c>
      <c r="BB12" s="67">
        <f t="shared" si="7"/>
        <v>20512</v>
      </c>
      <c r="BC12" s="67">
        <f t="shared" si="7"/>
        <v>20754</v>
      </c>
      <c r="BD12" s="67">
        <f t="shared" si="7"/>
        <v>21037</v>
      </c>
      <c r="BE12" s="67">
        <f t="shared" si="7"/>
        <v>21316</v>
      </c>
      <c r="BF12" s="67">
        <f t="shared" si="7"/>
        <v>21601</v>
      </c>
      <c r="BG12" s="67">
        <f t="shared" si="7"/>
        <v>21895</v>
      </c>
      <c r="BH12" s="67">
        <f t="shared" si="7"/>
        <v>22176</v>
      </c>
      <c r="BI12" s="67">
        <f t="shared" si="7"/>
        <v>22460</v>
      </c>
      <c r="BJ12" s="68">
        <f t="shared" si="7"/>
        <v>22676</v>
      </c>
      <c r="BK12" s="68">
        <f t="shared" si="7"/>
        <v>22896</v>
      </c>
      <c r="BL12" s="68">
        <f t="shared" si="7"/>
        <v>23118</v>
      </c>
      <c r="BM12" s="68">
        <f t="shared" si="7"/>
        <v>23319</v>
      </c>
      <c r="BN12" s="68">
        <f t="shared" si="7"/>
        <v>23488</v>
      </c>
      <c r="BO12" s="68">
        <f t="shared" si="7"/>
        <v>23695</v>
      </c>
      <c r="BP12" s="68">
        <f t="shared" ref="BO12:BW16" si="8">BO12+BP6</f>
        <v>23862</v>
      </c>
      <c r="BQ12" s="68">
        <f t="shared" si="8"/>
        <v>24052</v>
      </c>
      <c r="BR12" s="68">
        <f t="shared" si="8"/>
        <v>24238</v>
      </c>
      <c r="BS12" s="68">
        <f t="shared" si="8"/>
        <v>24392</v>
      </c>
      <c r="BT12" s="68">
        <f t="shared" si="8"/>
        <v>24566</v>
      </c>
      <c r="BU12" s="68">
        <f t="shared" si="8"/>
        <v>24762</v>
      </c>
      <c r="BV12" s="69">
        <f t="shared" si="8"/>
        <v>24924</v>
      </c>
      <c r="BW12" s="69">
        <f>BV12+BW6</f>
        <v>25056</v>
      </c>
      <c r="BX12" s="69">
        <f t="shared" ref="BX12:CS16" si="9">BW12+BX6</f>
        <v>25193</v>
      </c>
      <c r="BY12" s="69">
        <f t="shared" si="9"/>
        <v>25348</v>
      </c>
      <c r="BZ12" s="69">
        <f t="shared" si="9"/>
        <v>25473</v>
      </c>
      <c r="CA12" s="69">
        <f t="shared" si="9"/>
        <v>25611</v>
      </c>
      <c r="CB12" s="69">
        <f t="shared" si="9"/>
        <v>25750</v>
      </c>
      <c r="CC12" s="69">
        <f t="shared" si="9"/>
        <v>25858</v>
      </c>
      <c r="CD12" s="69">
        <f t="shared" si="9"/>
        <v>25963</v>
      </c>
      <c r="CE12" s="69">
        <f t="shared" si="9"/>
        <v>26085</v>
      </c>
      <c r="CF12" s="69">
        <f t="shared" si="9"/>
        <v>26230</v>
      </c>
      <c r="CG12" s="69">
        <f t="shared" si="9"/>
        <v>26379</v>
      </c>
      <c r="CH12" s="70">
        <f t="shared" si="9"/>
        <v>26482</v>
      </c>
      <c r="CI12" s="70">
        <f t="shared" si="9"/>
        <v>26576</v>
      </c>
      <c r="CJ12" s="70">
        <f t="shared" si="9"/>
        <v>26676</v>
      </c>
      <c r="CK12" s="70">
        <f t="shared" si="9"/>
        <v>26676</v>
      </c>
      <c r="CL12" s="70">
        <f t="shared" si="9"/>
        <v>26676</v>
      </c>
      <c r="CM12" s="70">
        <f t="shared" si="9"/>
        <v>26676</v>
      </c>
      <c r="CN12" s="70">
        <f t="shared" si="9"/>
        <v>26676</v>
      </c>
      <c r="CO12" s="70">
        <f t="shared" si="9"/>
        <v>26676</v>
      </c>
      <c r="CP12" s="70">
        <f t="shared" si="9"/>
        <v>26676</v>
      </c>
      <c r="CQ12" s="70">
        <f t="shared" si="9"/>
        <v>26676</v>
      </c>
      <c r="CR12" s="70">
        <f t="shared" si="9"/>
        <v>26676</v>
      </c>
      <c r="CS12" s="70">
        <f t="shared" si="9"/>
        <v>26676</v>
      </c>
    </row>
    <row r="13" spans="1:97" ht="14.25" thickBot="1">
      <c r="A13" s="71" t="s">
        <v>287</v>
      </c>
      <c r="B13" s="72">
        <v>0</v>
      </c>
      <c r="C13" s="72">
        <v>1</v>
      </c>
      <c r="D13" s="72">
        <f>C13+D7</f>
        <v>7</v>
      </c>
      <c r="E13" s="72">
        <f t="shared" si="7"/>
        <v>22</v>
      </c>
      <c r="F13" s="72">
        <f t="shared" si="7"/>
        <v>30</v>
      </c>
      <c r="G13" s="72">
        <f t="shared" si="7"/>
        <v>42</v>
      </c>
      <c r="H13" s="72">
        <f t="shared" si="7"/>
        <v>58</v>
      </c>
      <c r="I13" s="72">
        <f t="shared" si="7"/>
        <v>72</v>
      </c>
      <c r="J13" s="72">
        <f t="shared" si="7"/>
        <v>91</v>
      </c>
      <c r="K13" s="72">
        <f t="shared" si="7"/>
        <v>105</v>
      </c>
      <c r="L13" s="72">
        <f t="shared" si="7"/>
        <v>122</v>
      </c>
      <c r="M13" s="72">
        <f t="shared" si="7"/>
        <v>162</v>
      </c>
      <c r="N13" s="73">
        <f t="shared" si="7"/>
        <v>195</v>
      </c>
      <c r="O13" s="73">
        <f t="shared" si="7"/>
        <v>234</v>
      </c>
      <c r="P13" s="73">
        <f t="shared" si="7"/>
        <v>270</v>
      </c>
      <c r="Q13" s="73">
        <f t="shared" si="7"/>
        <v>314</v>
      </c>
      <c r="R13" s="73">
        <f t="shared" si="7"/>
        <v>349</v>
      </c>
      <c r="S13" s="73">
        <f t="shared" si="7"/>
        <v>394</v>
      </c>
      <c r="T13" s="73">
        <f t="shared" si="7"/>
        <v>425</v>
      </c>
      <c r="U13" s="73">
        <f t="shared" si="7"/>
        <v>456</v>
      </c>
      <c r="V13" s="73">
        <f t="shared" si="7"/>
        <v>497</v>
      </c>
      <c r="W13" s="73">
        <f t="shared" si="7"/>
        <v>529</v>
      </c>
      <c r="X13" s="73">
        <f t="shared" si="7"/>
        <v>575</v>
      </c>
      <c r="Y13" s="73">
        <f t="shared" si="7"/>
        <v>621</v>
      </c>
      <c r="Z13" s="74">
        <f t="shared" si="7"/>
        <v>660</v>
      </c>
      <c r="AA13" s="74">
        <f t="shared" si="7"/>
        <v>689</v>
      </c>
      <c r="AB13" s="74">
        <f t="shared" si="7"/>
        <v>725</v>
      </c>
      <c r="AC13" s="74">
        <f t="shared" si="7"/>
        <v>749</v>
      </c>
      <c r="AD13" s="74">
        <f t="shared" si="7"/>
        <v>777</v>
      </c>
      <c r="AE13" s="74">
        <f t="shared" si="7"/>
        <v>803</v>
      </c>
      <c r="AF13" s="74">
        <f t="shared" si="7"/>
        <v>818</v>
      </c>
      <c r="AG13" s="74">
        <f t="shared" si="7"/>
        <v>844</v>
      </c>
      <c r="AH13" s="74">
        <f t="shared" si="7"/>
        <v>873</v>
      </c>
      <c r="AI13" s="75">
        <f t="shared" si="7"/>
        <v>893</v>
      </c>
      <c r="AJ13" s="75">
        <f t="shared" si="7"/>
        <v>929</v>
      </c>
      <c r="AK13" s="75">
        <f t="shared" si="7"/>
        <v>967</v>
      </c>
      <c r="AL13" s="76">
        <f t="shared" si="7"/>
        <v>989</v>
      </c>
      <c r="AM13" s="76">
        <f t="shared" si="7"/>
        <v>1010</v>
      </c>
      <c r="AN13" s="76">
        <f t="shared" si="7"/>
        <v>1028</v>
      </c>
      <c r="AO13" s="76">
        <f t="shared" si="7"/>
        <v>1045</v>
      </c>
      <c r="AP13" s="76">
        <f t="shared" si="7"/>
        <v>1056</v>
      </c>
      <c r="AQ13" s="76">
        <f t="shared" si="7"/>
        <v>1076</v>
      </c>
      <c r="AR13" s="76">
        <f t="shared" si="7"/>
        <v>1099</v>
      </c>
      <c r="AS13" s="76">
        <f t="shared" si="7"/>
        <v>1115</v>
      </c>
      <c r="AT13" s="76">
        <f t="shared" si="7"/>
        <v>1142</v>
      </c>
      <c r="AU13" s="76">
        <f t="shared" si="7"/>
        <v>1175</v>
      </c>
      <c r="AV13" s="76">
        <f t="shared" si="7"/>
        <v>1201</v>
      </c>
      <c r="AW13" s="76">
        <f t="shared" si="7"/>
        <v>1219</v>
      </c>
      <c r="AX13" s="77">
        <f t="shared" si="7"/>
        <v>1240</v>
      </c>
      <c r="AY13" s="77">
        <f t="shared" si="7"/>
        <v>1264</v>
      </c>
      <c r="AZ13" s="77">
        <f t="shared" si="7"/>
        <v>1290</v>
      </c>
      <c r="BA13" s="77">
        <f t="shared" si="7"/>
        <v>1308</v>
      </c>
      <c r="BB13" s="77">
        <f t="shared" si="7"/>
        <v>1329</v>
      </c>
      <c r="BC13" s="67">
        <f t="shared" si="7"/>
        <v>1344</v>
      </c>
      <c r="BD13" s="67">
        <f t="shared" si="7"/>
        <v>1356</v>
      </c>
      <c r="BE13" s="67">
        <f t="shared" si="7"/>
        <v>1372</v>
      </c>
      <c r="BF13" s="67">
        <f t="shared" si="7"/>
        <v>1393</v>
      </c>
      <c r="BG13" s="67">
        <f t="shared" si="7"/>
        <v>1403</v>
      </c>
      <c r="BH13" s="67">
        <f t="shared" si="7"/>
        <v>1425</v>
      </c>
      <c r="BI13" s="67">
        <f t="shared" si="7"/>
        <v>1440</v>
      </c>
      <c r="BJ13" s="68">
        <f t="shared" si="7"/>
        <v>1450</v>
      </c>
      <c r="BK13" s="68">
        <f t="shared" si="7"/>
        <v>1469</v>
      </c>
      <c r="BL13" s="68">
        <f t="shared" si="7"/>
        <v>1483</v>
      </c>
      <c r="BM13" s="68">
        <f t="shared" si="7"/>
        <v>1504</v>
      </c>
      <c r="BN13" s="68">
        <f t="shared" si="7"/>
        <v>1517</v>
      </c>
      <c r="BO13" s="68">
        <f t="shared" si="8"/>
        <v>1532</v>
      </c>
      <c r="BP13" s="68">
        <f t="shared" si="8"/>
        <v>1544</v>
      </c>
      <c r="BQ13" s="68">
        <f t="shared" si="8"/>
        <v>1559</v>
      </c>
      <c r="BR13" s="68">
        <f t="shared" si="8"/>
        <v>1582</v>
      </c>
      <c r="BS13" s="68">
        <f t="shared" si="8"/>
        <v>1598</v>
      </c>
      <c r="BT13" s="68">
        <f t="shared" si="8"/>
        <v>1611</v>
      </c>
      <c r="BU13" s="68">
        <f t="shared" si="8"/>
        <v>1624</v>
      </c>
      <c r="BV13" s="69">
        <f t="shared" si="8"/>
        <v>1635</v>
      </c>
      <c r="BW13" s="69">
        <f t="shared" si="8"/>
        <v>1641</v>
      </c>
      <c r="BX13" s="69">
        <f t="shared" si="9"/>
        <v>1647</v>
      </c>
      <c r="BY13" s="69">
        <f t="shared" si="9"/>
        <v>1660</v>
      </c>
      <c r="BZ13" s="69">
        <f t="shared" si="9"/>
        <v>1666</v>
      </c>
      <c r="CA13" s="69">
        <f t="shared" si="9"/>
        <v>1685</v>
      </c>
      <c r="CB13" s="69">
        <f t="shared" si="9"/>
        <v>1696</v>
      </c>
      <c r="CC13" s="69">
        <f t="shared" si="9"/>
        <v>1706</v>
      </c>
      <c r="CD13" s="69">
        <f t="shared" si="9"/>
        <v>1712</v>
      </c>
      <c r="CE13" s="69">
        <f t="shared" si="9"/>
        <v>1725</v>
      </c>
      <c r="CF13" s="69">
        <f t="shared" si="9"/>
        <v>1739</v>
      </c>
      <c r="CG13" s="69">
        <f t="shared" si="9"/>
        <v>1759</v>
      </c>
      <c r="CH13" s="70">
        <f t="shared" si="9"/>
        <v>1765</v>
      </c>
      <c r="CI13" s="70">
        <f t="shared" si="9"/>
        <v>1772</v>
      </c>
      <c r="CJ13" s="70">
        <f t="shared" si="9"/>
        <v>1787</v>
      </c>
      <c r="CK13" s="70">
        <f t="shared" si="9"/>
        <v>1787</v>
      </c>
      <c r="CL13" s="70">
        <f t="shared" si="9"/>
        <v>1787</v>
      </c>
      <c r="CM13" s="70">
        <f t="shared" si="9"/>
        <v>1787</v>
      </c>
      <c r="CN13" s="70">
        <f t="shared" si="9"/>
        <v>1787</v>
      </c>
      <c r="CO13" s="70">
        <f t="shared" si="9"/>
        <v>1787</v>
      </c>
      <c r="CP13" s="70">
        <f t="shared" si="9"/>
        <v>1787</v>
      </c>
      <c r="CQ13" s="70">
        <f t="shared" si="9"/>
        <v>1787</v>
      </c>
      <c r="CR13" s="70">
        <f t="shared" si="9"/>
        <v>1787</v>
      </c>
      <c r="CS13" s="70">
        <f t="shared" si="9"/>
        <v>1787</v>
      </c>
    </row>
    <row r="14" spans="1:97" ht="20.25" customHeight="1" thickTop="1">
      <c r="A14" s="81" t="s">
        <v>290</v>
      </c>
      <c r="B14" s="82">
        <f>B8</f>
        <v>0</v>
      </c>
      <c r="C14" s="82">
        <f>B14+C8</f>
        <v>2</v>
      </c>
      <c r="D14" s="82">
        <f t="shared" ref="D14:BD16" si="10">C14+D8</f>
        <v>19</v>
      </c>
      <c r="E14" s="82">
        <f t="shared" si="10"/>
        <v>58</v>
      </c>
      <c r="F14" s="82">
        <f t="shared" si="10"/>
        <v>121</v>
      </c>
      <c r="G14" s="82">
        <f t="shared" si="10"/>
        <v>237</v>
      </c>
      <c r="H14" s="82">
        <f t="shared" si="10"/>
        <v>381</v>
      </c>
      <c r="I14" s="82">
        <f t="shared" si="10"/>
        <v>555</v>
      </c>
      <c r="J14" s="82">
        <f t="shared" si="10"/>
        <v>814</v>
      </c>
      <c r="K14" s="82">
        <f t="shared" si="10"/>
        <v>1047</v>
      </c>
      <c r="L14" s="82">
        <f t="shared" si="10"/>
        <v>1370</v>
      </c>
      <c r="M14" s="82">
        <f t="shared" si="10"/>
        <v>1745</v>
      </c>
      <c r="N14" s="83">
        <f t="shared" si="10"/>
        <v>2160</v>
      </c>
      <c r="O14" s="83">
        <f t="shared" si="10"/>
        <v>2559</v>
      </c>
      <c r="P14" s="83">
        <f t="shared" si="10"/>
        <v>3105</v>
      </c>
      <c r="Q14" s="83">
        <f t="shared" si="10"/>
        <v>3639</v>
      </c>
      <c r="R14" s="84">
        <f t="shared" si="10"/>
        <v>4089</v>
      </c>
      <c r="S14" s="84">
        <f t="shared" si="10"/>
        <v>4516</v>
      </c>
      <c r="T14" s="84">
        <f t="shared" si="10"/>
        <v>5109</v>
      </c>
      <c r="U14" s="84">
        <f t="shared" si="10"/>
        <v>5649</v>
      </c>
      <c r="V14" s="84">
        <f t="shared" si="10"/>
        <v>6192</v>
      </c>
      <c r="W14" s="84">
        <f t="shared" si="10"/>
        <v>6765</v>
      </c>
      <c r="X14" s="84">
        <f t="shared" si="10"/>
        <v>7417</v>
      </c>
      <c r="Y14" s="84">
        <f t="shared" si="10"/>
        <v>8131</v>
      </c>
      <c r="Z14" s="85">
        <f t="shared" si="10"/>
        <v>8687</v>
      </c>
      <c r="AA14" s="85">
        <f t="shared" si="10"/>
        <v>9215</v>
      </c>
      <c r="AB14" s="85">
        <f t="shared" si="10"/>
        <v>9845</v>
      </c>
      <c r="AC14" s="85">
        <f t="shared" si="10"/>
        <v>10342</v>
      </c>
      <c r="AD14" s="85">
        <f t="shared" si="10"/>
        <v>10825</v>
      </c>
      <c r="AE14" s="85">
        <f t="shared" si="10"/>
        <v>11334</v>
      </c>
      <c r="AF14" s="85">
        <f t="shared" si="10"/>
        <v>11801</v>
      </c>
      <c r="AG14" s="85">
        <f t="shared" si="10"/>
        <v>12254</v>
      </c>
      <c r="AH14" s="85">
        <f t="shared" si="10"/>
        <v>12699</v>
      </c>
      <c r="AI14" s="85">
        <f t="shared" si="10"/>
        <v>13158</v>
      </c>
      <c r="AJ14" s="86">
        <f t="shared" si="10"/>
        <v>13733</v>
      </c>
      <c r="AK14" s="86">
        <f t="shared" si="10"/>
        <v>14318</v>
      </c>
      <c r="AL14" s="87">
        <f t="shared" si="10"/>
        <v>14814</v>
      </c>
      <c r="AM14" s="87">
        <f t="shared" si="10"/>
        <v>15312</v>
      </c>
      <c r="AN14" s="87">
        <f t="shared" si="10"/>
        <v>15844</v>
      </c>
      <c r="AO14" s="87">
        <f t="shared" si="10"/>
        <v>16283</v>
      </c>
      <c r="AP14" s="87">
        <f t="shared" si="10"/>
        <v>16678</v>
      </c>
      <c r="AQ14" s="87">
        <f t="shared" si="10"/>
        <v>17097</v>
      </c>
      <c r="AR14" s="87">
        <f t="shared" si="10"/>
        <v>17487</v>
      </c>
      <c r="AS14" s="87">
        <f t="shared" si="10"/>
        <v>17858</v>
      </c>
      <c r="AT14" s="87">
        <f t="shared" si="10"/>
        <v>18225</v>
      </c>
      <c r="AU14" s="87">
        <f t="shared" si="10"/>
        <v>18595</v>
      </c>
      <c r="AV14" s="87">
        <f t="shared" si="10"/>
        <v>18960</v>
      </c>
      <c r="AW14" s="87">
        <f t="shared" si="10"/>
        <v>19370</v>
      </c>
      <c r="AX14" s="88">
        <f t="shared" si="10"/>
        <v>19738</v>
      </c>
      <c r="AY14" s="88">
        <f t="shared" si="10"/>
        <v>20073</v>
      </c>
      <c r="AZ14" s="88">
        <f t="shared" si="10"/>
        <v>20373</v>
      </c>
      <c r="BA14" s="88">
        <f t="shared" si="10"/>
        <v>20678</v>
      </c>
      <c r="BB14" s="88">
        <f t="shared" si="10"/>
        <v>20980</v>
      </c>
      <c r="BC14" s="88">
        <f t="shared" si="10"/>
        <v>21234</v>
      </c>
      <c r="BD14" s="88">
        <f t="shared" si="10"/>
        <v>21504</v>
      </c>
      <c r="BE14" s="88">
        <f>BD14+BE8</f>
        <v>21782</v>
      </c>
      <c r="BF14" s="88">
        <f>BE14+BF8</f>
        <v>22032</v>
      </c>
      <c r="BG14" s="88">
        <f>BF14+BG8</f>
        <v>22301</v>
      </c>
      <c r="BH14" s="88">
        <f t="shared" si="7"/>
        <v>22584</v>
      </c>
      <c r="BI14" s="88">
        <f>BH14+BI8</f>
        <v>22876</v>
      </c>
      <c r="BJ14" s="89">
        <f>BI14+BJ8</f>
        <v>23138</v>
      </c>
      <c r="BK14" s="89">
        <f t="shared" si="7"/>
        <v>23377</v>
      </c>
      <c r="BL14" s="89">
        <f t="shared" si="7"/>
        <v>23627</v>
      </c>
      <c r="BM14" s="89">
        <f t="shared" si="7"/>
        <v>23872</v>
      </c>
      <c r="BN14" s="89">
        <f t="shared" si="7"/>
        <v>24050</v>
      </c>
      <c r="BO14" s="89">
        <f t="shared" si="8"/>
        <v>24255</v>
      </c>
      <c r="BP14" s="89">
        <f t="shared" si="8"/>
        <v>24445</v>
      </c>
      <c r="BQ14" s="89">
        <f t="shared" si="8"/>
        <v>24619</v>
      </c>
      <c r="BR14" s="89">
        <f t="shared" si="8"/>
        <v>24832</v>
      </c>
      <c r="BS14" s="89">
        <f t="shared" si="8"/>
        <v>25025</v>
      </c>
      <c r="BT14" s="89">
        <f t="shared" si="8"/>
        <v>25190</v>
      </c>
      <c r="BU14" s="89">
        <f t="shared" si="8"/>
        <v>25388</v>
      </c>
      <c r="BV14" s="90">
        <f t="shared" si="8"/>
        <v>25564</v>
      </c>
      <c r="BW14" s="90">
        <f t="shared" si="8"/>
        <v>25715</v>
      </c>
      <c r="BX14" s="90">
        <f t="shared" si="9"/>
        <v>25874</v>
      </c>
      <c r="BY14" s="90">
        <f t="shared" si="9"/>
        <v>26021</v>
      </c>
      <c r="BZ14" s="90">
        <f t="shared" si="9"/>
        <v>26147</v>
      </c>
      <c r="CA14" s="90">
        <f t="shared" si="9"/>
        <v>26295</v>
      </c>
      <c r="CB14" s="90">
        <f t="shared" si="9"/>
        <v>26422</v>
      </c>
      <c r="CC14" s="90">
        <f t="shared" si="9"/>
        <v>26552</v>
      </c>
      <c r="CD14" s="90">
        <f t="shared" si="9"/>
        <v>26673</v>
      </c>
      <c r="CE14" s="90">
        <f t="shared" si="9"/>
        <v>26774</v>
      </c>
      <c r="CF14" s="90">
        <f t="shared" si="9"/>
        <v>26893</v>
      </c>
      <c r="CG14" s="118">
        <f t="shared" si="9"/>
        <v>27099</v>
      </c>
      <c r="CH14" s="91">
        <f t="shared" si="9"/>
        <v>27217</v>
      </c>
      <c r="CI14" s="91">
        <f t="shared" si="9"/>
        <v>27315</v>
      </c>
      <c r="CJ14" s="91">
        <f t="shared" si="9"/>
        <v>27429</v>
      </c>
      <c r="CK14" s="91">
        <f t="shared" si="9"/>
        <v>27429</v>
      </c>
      <c r="CL14" s="91">
        <f t="shared" si="9"/>
        <v>27429</v>
      </c>
      <c r="CM14" s="91">
        <f t="shared" si="9"/>
        <v>27429</v>
      </c>
      <c r="CN14" s="91">
        <f t="shared" si="9"/>
        <v>27429</v>
      </c>
      <c r="CO14" s="91">
        <f t="shared" si="9"/>
        <v>27429</v>
      </c>
      <c r="CP14" s="91">
        <f t="shared" si="9"/>
        <v>27429</v>
      </c>
      <c r="CQ14" s="91">
        <f t="shared" si="9"/>
        <v>27429</v>
      </c>
      <c r="CR14" s="91">
        <f t="shared" si="9"/>
        <v>27429</v>
      </c>
      <c r="CS14" s="91">
        <f t="shared" si="9"/>
        <v>27429</v>
      </c>
    </row>
    <row r="15" spans="1:97">
      <c r="A15" s="61" t="s">
        <v>286</v>
      </c>
      <c r="B15" s="62">
        <v>0</v>
      </c>
      <c r="C15" s="62">
        <f>B15+C9</f>
        <v>2</v>
      </c>
      <c r="D15" s="62">
        <f t="shared" si="10"/>
        <v>16</v>
      </c>
      <c r="E15" s="62">
        <f t="shared" si="10"/>
        <v>51</v>
      </c>
      <c r="F15" s="62">
        <f t="shared" si="10"/>
        <v>105</v>
      </c>
      <c r="G15" s="62">
        <f t="shared" si="10"/>
        <v>208</v>
      </c>
      <c r="H15" s="62">
        <f t="shared" si="10"/>
        <v>342</v>
      </c>
      <c r="I15" s="62">
        <f t="shared" si="10"/>
        <v>504</v>
      </c>
      <c r="J15" s="62">
        <f t="shared" si="10"/>
        <v>749</v>
      </c>
      <c r="K15" s="62">
        <f t="shared" si="10"/>
        <v>967</v>
      </c>
      <c r="L15" s="62">
        <f t="shared" si="10"/>
        <v>1274</v>
      </c>
      <c r="M15" s="62">
        <f t="shared" si="10"/>
        <v>1630</v>
      </c>
      <c r="N15" s="63">
        <f t="shared" si="10"/>
        <v>2015</v>
      </c>
      <c r="O15" s="63">
        <f t="shared" si="10"/>
        <v>2392</v>
      </c>
      <c r="P15" s="63">
        <f t="shared" si="10"/>
        <v>2889</v>
      </c>
      <c r="Q15" s="63">
        <f t="shared" si="10"/>
        <v>3378</v>
      </c>
      <c r="R15" s="63">
        <f t="shared" si="10"/>
        <v>3795</v>
      </c>
      <c r="S15" s="63">
        <f t="shared" si="10"/>
        <v>4200</v>
      </c>
      <c r="T15" s="63">
        <f t="shared" si="10"/>
        <v>4744</v>
      </c>
      <c r="U15" s="63">
        <f t="shared" si="10"/>
        <v>5252</v>
      </c>
      <c r="V15" s="63">
        <f t="shared" si="10"/>
        <v>5765</v>
      </c>
      <c r="W15" s="63">
        <f t="shared" si="10"/>
        <v>6302</v>
      </c>
      <c r="X15" s="63">
        <f t="shared" si="10"/>
        <v>6913</v>
      </c>
      <c r="Y15" s="63">
        <f t="shared" si="10"/>
        <v>7595</v>
      </c>
      <c r="Z15" s="64">
        <f t="shared" si="10"/>
        <v>8117</v>
      </c>
      <c r="AA15" s="64">
        <f t="shared" si="10"/>
        <v>8608</v>
      </c>
      <c r="AB15" s="64">
        <f t="shared" si="10"/>
        <v>9205</v>
      </c>
      <c r="AC15" s="64">
        <f t="shared" si="10"/>
        <v>9677</v>
      </c>
      <c r="AD15" s="64">
        <f t="shared" si="10"/>
        <v>10136</v>
      </c>
      <c r="AE15" s="64">
        <f t="shared" si="10"/>
        <v>10614</v>
      </c>
      <c r="AF15" s="64">
        <f t="shared" si="10"/>
        <v>11059</v>
      </c>
      <c r="AG15" s="64">
        <f t="shared" si="10"/>
        <v>11493</v>
      </c>
      <c r="AH15" s="64">
        <f t="shared" si="10"/>
        <v>11916</v>
      </c>
      <c r="AI15" s="65">
        <f t="shared" si="10"/>
        <v>12352</v>
      </c>
      <c r="AJ15" s="65">
        <f t="shared" si="10"/>
        <v>12902</v>
      </c>
      <c r="AK15" s="65">
        <f t="shared" si="10"/>
        <v>13456</v>
      </c>
      <c r="AL15" s="66">
        <f t="shared" si="10"/>
        <v>13911</v>
      </c>
      <c r="AM15" s="66">
        <f t="shared" si="10"/>
        <v>14389</v>
      </c>
      <c r="AN15" s="66">
        <f t="shared" si="10"/>
        <v>14897</v>
      </c>
      <c r="AO15" s="66">
        <f t="shared" si="10"/>
        <v>15319</v>
      </c>
      <c r="AP15" s="66">
        <f t="shared" si="10"/>
        <v>15698</v>
      </c>
      <c r="AQ15" s="66">
        <f t="shared" si="10"/>
        <v>16105</v>
      </c>
      <c r="AR15" s="66">
        <f t="shared" si="10"/>
        <v>16480</v>
      </c>
      <c r="AS15" s="66">
        <f t="shared" si="10"/>
        <v>16827</v>
      </c>
      <c r="AT15" s="66">
        <f t="shared" si="10"/>
        <v>17171</v>
      </c>
      <c r="AU15" s="66">
        <f t="shared" si="10"/>
        <v>17529</v>
      </c>
      <c r="AV15" s="66">
        <f t="shared" si="10"/>
        <v>17865</v>
      </c>
      <c r="AW15" s="66">
        <f t="shared" si="10"/>
        <v>18242</v>
      </c>
      <c r="AX15" s="67">
        <f t="shared" si="10"/>
        <v>18587</v>
      </c>
      <c r="AY15" s="67">
        <f t="shared" si="10"/>
        <v>18904</v>
      </c>
      <c r="AZ15" s="67">
        <f t="shared" si="10"/>
        <v>19184</v>
      </c>
      <c r="BA15" s="67">
        <f t="shared" si="10"/>
        <v>19464</v>
      </c>
      <c r="BB15" s="67">
        <f t="shared" si="10"/>
        <v>19742</v>
      </c>
      <c r="BC15" s="67">
        <f>BB15+BC9</f>
        <v>19981</v>
      </c>
      <c r="BD15" s="67">
        <f t="shared" si="10"/>
        <v>20237</v>
      </c>
      <c r="BE15" s="67">
        <f t="shared" ref="BD15:BG16" si="11">BD15+BE9</f>
        <v>20501</v>
      </c>
      <c r="BF15" s="67">
        <f t="shared" si="11"/>
        <v>20740</v>
      </c>
      <c r="BG15" s="67">
        <f>BF15+BG9</f>
        <v>20992</v>
      </c>
      <c r="BH15" s="67">
        <f t="shared" si="7"/>
        <v>21267</v>
      </c>
      <c r="BI15" s="67">
        <f t="shared" si="7"/>
        <v>21540</v>
      </c>
      <c r="BJ15" s="68">
        <f t="shared" si="7"/>
        <v>21787</v>
      </c>
      <c r="BK15" s="68">
        <f t="shared" si="7"/>
        <v>22016</v>
      </c>
      <c r="BL15" s="68">
        <f t="shared" si="7"/>
        <v>22246</v>
      </c>
      <c r="BM15" s="68">
        <f t="shared" si="7"/>
        <v>22469</v>
      </c>
      <c r="BN15" s="68">
        <f t="shared" si="7"/>
        <v>22635</v>
      </c>
      <c r="BO15" s="68">
        <f t="shared" si="8"/>
        <v>22823</v>
      </c>
      <c r="BP15" s="68">
        <f t="shared" si="8"/>
        <v>23008</v>
      </c>
      <c r="BQ15" s="68">
        <f t="shared" si="8"/>
        <v>23171</v>
      </c>
      <c r="BR15" s="68">
        <f t="shared" si="8"/>
        <v>23363</v>
      </c>
      <c r="BS15" s="68">
        <f t="shared" si="8"/>
        <v>23534</v>
      </c>
      <c r="BT15" s="68">
        <f t="shared" si="8"/>
        <v>23683</v>
      </c>
      <c r="BU15" s="68">
        <f t="shared" si="8"/>
        <v>23870</v>
      </c>
      <c r="BV15" s="69">
        <f t="shared" si="8"/>
        <v>24036</v>
      </c>
      <c r="BW15" s="69">
        <f t="shared" si="8"/>
        <v>24180</v>
      </c>
      <c r="BX15" s="69">
        <f t="shared" si="9"/>
        <v>24329</v>
      </c>
      <c r="BY15" s="69">
        <f t="shared" si="9"/>
        <v>24465</v>
      </c>
      <c r="BZ15" s="69">
        <f t="shared" si="9"/>
        <v>24580</v>
      </c>
      <c r="CA15" s="69">
        <f t="shared" si="9"/>
        <v>24717</v>
      </c>
      <c r="CB15" s="69">
        <f t="shared" si="9"/>
        <v>24831</v>
      </c>
      <c r="CC15" s="69">
        <f t="shared" si="9"/>
        <v>24954</v>
      </c>
      <c r="CD15" s="69">
        <f t="shared" si="9"/>
        <v>25064</v>
      </c>
      <c r="CE15" s="69">
        <f t="shared" si="9"/>
        <v>25161</v>
      </c>
      <c r="CF15" s="69">
        <f t="shared" si="9"/>
        <v>25265</v>
      </c>
      <c r="CG15" s="69">
        <f t="shared" si="9"/>
        <v>25455</v>
      </c>
      <c r="CH15" s="70">
        <f t="shared" si="9"/>
        <v>25561</v>
      </c>
      <c r="CI15" s="70">
        <f t="shared" si="9"/>
        <v>25651</v>
      </c>
      <c r="CJ15" s="70">
        <f t="shared" si="9"/>
        <v>25752</v>
      </c>
      <c r="CK15" s="70">
        <f t="shared" si="9"/>
        <v>25752</v>
      </c>
      <c r="CL15" s="70">
        <f t="shared" si="9"/>
        <v>25752</v>
      </c>
      <c r="CM15" s="70">
        <f t="shared" si="9"/>
        <v>25752</v>
      </c>
      <c r="CN15" s="70">
        <f t="shared" si="9"/>
        <v>25752</v>
      </c>
      <c r="CO15" s="70">
        <f t="shared" si="9"/>
        <v>25752</v>
      </c>
      <c r="CP15" s="70">
        <f t="shared" si="9"/>
        <v>25752</v>
      </c>
      <c r="CQ15" s="70">
        <f t="shared" si="9"/>
        <v>25752</v>
      </c>
      <c r="CR15" s="70">
        <f t="shared" si="9"/>
        <v>25752</v>
      </c>
      <c r="CS15" s="70">
        <f t="shared" si="9"/>
        <v>25752</v>
      </c>
    </row>
    <row r="16" spans="1:97" ht="14.25" thickBot="1">
      <c r="A16" s="71" t="s">
        <v>287</v>
      </c>
      <c r="B16" s="72">
        <v>0</v>
      </c>
      <c r="C16" s="72">
        <f>B16+C10</f>
        <v>0</v>
      </c>
      <c r="D16" s="72">
        <f>C16+D10</f>
        <v>3</v>
      </c>
      <c r="E16" s="72">
        <f t="shared" si="10"/>
        <v>7</v>
      </c>
      <c r="F16" s="72">
        <f t="shared" si="10"/>
        <v>16</v>
      </c>
      <c r="G16" s="72">
        <f t="shared" si="10"/>
        <v>29</v>
      </c>
      <c r="H16" s="72">
        <f t="shared" si="10"/>
        <v>39</v>
      </c>
      <c r="I16" s="72">
        <f t="shared" si="10"/>
        <v>51</v>
      </c>
      <c r="J16" s="72">
        <f t="shared" si="10"/>
        <v>65</v>
      </c>
      <c r="K16" s="72">
        <f t="shared" si="10"/>
        <v>80</v>
      </c>
      <c r="L16" s="72">
        <f t="shared" si="10"/>
        <v>96</v>
      </c>
      <c r="M16" s="72">
        <f t="shared" si="10"/>
        <v>115</v>
      </c>
      <c r="N16" s="73">
        <f t="shared" si="10"/>
        <v>145</v>
      </c>
      <c r="O16" s="73">
        <f t="shared" si="10"/>
        <v>167</v>
      </c>
      <c r="P16" s="73">
        <f t="shared" si="10"/>
        <v>216</v>
      </c>
      <c r="Q16" s="73">
        <f t="shared" si="10"/>
        <v>261</v>
      </c>
      <c r="R16" s="73">
        <f t="shared" si="10"/>
        <v>294</v>
      </c>
      <c r="S16" s="73">
        <f t="shared" si="10"/>
        <v>316</v>
      </c>
      <c r="T16" s="73">
        <f t="shared" si="10"/>
        <v>365</v>
      </c>
      <c r="U16" s="73">
        <f t="shared" si="10"/>
        <v>397</v>
      </c>
      <c r="V16" s="73">
        <f t="shared" si="10"/>
        <v>427</v>
      </c>
      <c r="W16" s="73">
        <f t="shared" si="10"/>
        <v>463</v>
      </c>
      <c r="X16" s="73">
        <f t="shared" si="10"/>
        <v>504</v>
      </c>
      <c r="Y16" s="73">
        <f t="shared" si="10"/>
        <v>536</v>
      </c>
      <c r="Z16" s="74">
        <f t="shared" si="10"/>
        <v>570</v>
      </c>
      <c r="AA16" s="74">
        <f t="shared" si="10"/>
        <v>607</v>
      </c>
      <c r="AB16" s="74">
        <f t="shared" si="10"/>
        <v>640</v>
      </c>
      <c r="AC16" s="74">
        <f t="shared" si="10"/>
        <v>665</v>
      </c>
      <c r="AD16" s="74">
        <f t="shared" si="10"/>
        <v>689</v>
      </c>
      <c r="AE16" s="74">
        <f t="shared" si="10"/>
        <v>720</v>
      </c>
      <c r="AF16" s="74">
        <f t="shared" si="10"/>
        <v>742</v>
      </c>
      <c r="AG16" s="74">
        <f t="shared" si="10"/>
        <v>761</v>
      </c>
      <c r="AH16" s="74">
        <f t="shared" si="10"/>
        <v>783</v>
      </c>
      <c r="AI16" s="75">
        <f t="shared" si="10"/>
        <v>806</v>
      </c>
      <c r="AJ16" s="75">
        <f t="shared" si="10"/>
        <v>831</v>
      </c>
      <c r="AK16" s="75">
        <f t="shared" si="10"/>
        <v>862</v>
      </c>
      <c r="AL16" s="76">
        <f t="shared" si="10"/>
        <v>903</v>
      </c>
      <c r="AM16" s="76">
        <f t="shared" si="10"/>
        <v>923</v>
      </c>
      <c r="AN16" s="76">
        <f t="shared" si="10"/>
        <v>947</v>
      </c>
      <c r="AO16" s="76">
        <f t="shared" si="10"/>
        <v>964</v>
      </c>
      <c r="AP16" s="76">
        <f t="shared" si="10"/>
        <v>980</v>
      </c>
      <c r="AQ16" s="76">
        <f t="shared" si="10"/>
        <v>992</v>
      </c>
      <c r="AR16" s="76">
        <f t="shared" si="10"/>
        <v>1007</v>
      </c>
      <c r="AS16" s="76">
        <f t="shared" si="10"/>
        <v>1031</v>
      </c>
      <c r="AT16" s="76">
        <f t="shared" si="10"/>
        <v>1054</v>
      </c>
      <c r="AU16" s="76">
        <f t="shared" si="10"/>
        <v>1066</v>
      </c>
      <c r="AV16" s="76">
        <f t="shared" si="10"/>
        <v>1095</v>
      </c>
      <c r="AW16" s="76">
        <f t="shared" si="10"/>
        <v>1128</v>
      </c>
      <c r="AX16" s="77">
        <f t="shared" si="10"/>
        <v>1151</v>
      </c>
      <c r="AY16" s="77">
        <f t="shared" si="10"/>
        <v>1169</v>
      </c>
      <c r="AZ16" s="77">
        <f t="shared" si="10"/>
        <v>1189</v>
      </c>
      <c r="BA16" s="77">
        <f t="shared" si="10"/>
        <v>1214</v>
      </c>
      <c r="BB16" s="77">
        <f t="shared" si="10"/>
        <v>1238</v>
      </c>
      <c r="BC16" s="77">
        <f t="shared" si="10"/>
        <v>1253</v>
      </c>
      <c r="BD16" s="77">
        <f t="shared" si="11"/>
        <v>1267</v>
      </c>
      <c r="BE16" s="77">
        <f t="shared" si="11"/>
        <v>1281</v>
      </c>
      <c r="BF16" s="77">
        <f t="shared" si="11"/>
        <v>1292</v>
      </c>
      <c r="BG16" s="77">
        <f t="shared" si="11"/>
        <v>1309</v>
      </c>
      <c r="BH16" s="77">
        <f t="shared" si="7"/>
        <v>1317</v>
      </c>
      <c r="BI16" s="77">
        <f t="shared" si="7"/>
        <v>1336</v>
      </c>
      <c r="BJ16" s="78">
        <f t="shared" si="7"/>
        <v>1351</v>
      </c>
      <c r="BK16" s="78">
        <f t="shared" si="7"/>
        <v>1361</v>
      </c>
      <c r="BL16" s="78">
        <f t="shared" si="7"/>
        <v>1381</v>
      </c>
      <c r="BM16" s="78">
        <f t="shared" si="7"/>
        <v>1403</v>
      </c>
      <c r="BN16" s="78">
        <f t="shared" si="7"/>
        <v>1415</v>
      </c>
      <c r="BO16" s="78">
        <f t="shared" si="8"/>
        <v>1432</v>
      </c>
      <c r="BP16" s="78">
        <f t="shared" si="8"/>
        <v>1437</v>
      </c>
      <c r="BQ16" s="78">
        <f t="shared" si="8"/>
        <v>1448</v>
      </c>
      <c r="BR16" s="78">
        <f t="shared" si="8"/>
        <v>1469</v>
      </c>
      <c r="BS16" s="78">
        <f t="shared" si="8"/>
        <v>1491</v>
      </c>
      <c r="BT16" s="78">
        <f t="shared" si="8"/>
        <v>1507</v>
      </c>
      <c r="BU16" s="78">
        <f t="shared" si="8"/>
        <v>1518</v>
      </c>
      <c r="BV16" s="79">
        <f t="shared" si="8"/>
        <v>1528</v>
      </c>
      <c r="BW16" s="79">
        <f t="shared" si="8"/>
        <v>1535</v>
      </c>
      <c r="BX16" s="79">
        <f t="shared" si="9"/>
        <v>1545</v>
      </c>
      <c r="BY16" s="79">
        <f t="shared" si="9"/>
        <v>1556</v>
      </c>
      <c r="BZ16" s="79">
        <f t="shared" si="9"/>
        <v>1567</v>
      </c>
      <c r="CA16" s="79">
        <f t="shared" si="9"/>
        <v>1578</v>
      </c>
      <c r="CB16" s="79">
        <f t="shared" si="9"/>
        <v>1591</v>
      </c>
      <c r="CC16" s="79">
        <f t="shared" si="9"/>
        <v>1598</v>
      </c>
      <c r="CD16" s="79">
        <f t="shared" si="9"/>
        <v>1609</v>
      </c>
      <c r="CE16" s="79">
        <f t="shared" si="9"/>
        <v>1613</v>
      </c>
      <c r="CF16" s="79">
        <f t="shared" si="9"/>
        <v>1628</v>
      </c>
      <c r="CG16" s="79">
        <f t="shared" si="9"/>
        <v>1644</v>
      </c>
      <c r="CH16" s="80">
        <f t="shared" si="9"/>
        <v>1656</v>
      </c>
      <c r="CI16" s="80">
        <f t="shared" si="9"/>
        <v>1664</v>
      </c>
      <c r="CJ16" s="80">
        <f t="shared" si="9"/>
        <v>1677</v>
      </c>
      <c r="CK16" s="80">
        <f t="shared" si="9"/>
        <v>1677</v>
      </c>
      <c r="CL16" s="80">
        <f t="shared" si="9"/>
        <v>1677</v>
      </c>
      <c r="CM16" s="80">
        <f t="shared" si="9"/>
        <v>1677</v>
      </c>
      <c r="CN16" s="80">
        <f t="shared" si="9"/>
        <v>1677</v>
      </c>
      <c r="CO16" s="80">
        <f t="shared" si="9"/>
        <v>1677</v>
      </c>
      <c r="CP16" s="80">
        <f t="shared" si="9"/>
        <v>1677</v>
      </c>
      <c r="CQ16" s="80">
        <f t="shared" si="9"/>
        <v>1677</v>
      </c>
      <c r="CR16" s="80">
        <f t="shared" si="9"/>
        <v>1677</v>
      </c>
      <c r="CS16" s="80">
        <f t="shared" si="9"/>
        <v>1677</v>
      </c>
    </row>
    <row r="17" spans="1:97" ht="20.25" customHeight="1" thickTop="1">
      <c r="A17" s="81" t="s">
        <v>291</v>
      </c>
      <c r="B17" s="92">
        <v>0</v>
      </c>
      <c r="C17" s="92">
        <f>SUM(C18:C19)</f>
        <v>1794000</v>
      </c>
      <c r="D17" s="92">
        <f t="shared" ref="D17:BN17" si="12">SUM(D18:D19)</f>
        <v>8016000</v>
      </c>
      <c r="E17" s="92">
        <f t="shared" si="12"/>
        <v>20549000</v>
      </c>
      <c r="F17" s="92">
        <f t="shared" si="12"/>
        <v>34539000</v>
      </c>
      <c r="G17" s="92">
        <f t="shared" si="12"/>
        <v>64324000</v>
      </c>
      <c r="H17" s="92">
        <f t="shared" si="12"/>
        <v>87946000</v>
      </c>
      <c r="I17" s="92">
        <f t="shared" si="12"/>
        <v>107583000</v>
      </c>
      <c r="J17" s="92">
        <f t="shared" si="12"/>
        <v>158237000</v>
      </c>
      <c r="K17" s="92">
        <f t="shared" si="12"/>
        <v>146177000</v>
      </c>
      <c r="L17" s="92">
        <f t="shared" si="12"/>
        <v>206361000</v>
      </c>
      <c r="M17" s="92">
        <f t="shared" si="12"/>
        <v>236518000</v>
      </c>
      <c r="N17" s="93">
        <f t="shared" si="12"/>
        <v>257511000</v>
      </c>
      <c r="O17" s="93">
        <f t="shared" si="12"/>
        <v>256491000</v>
      </c>
      <c r="P17" s="93">
        <f t="shared" si="12"/>
        <v>336197000</v>
      </c>
      <c r="Q17" s="93">
        <f t="shared" si="12"/>
        <v>335392000</v>
      </c>
      <c r="R17" s="94">
        <f t="shared" si="12"/>
        <v>285107000</v>
      </c>
      <c r="S17" s="94">
        <f t="shared" si="12"/>
        <v>273594000</v>
      </c>
      <c r="T17" s="94">
        <f t="shared" si="12"/>
        <v>370675000</v>
      </c>
      <c r="U17" s="94">
        <f t="shared" si="12"/>
        <v>347988000</v>
      </c>
      <c r="V17" s="94">
        <f t="shared" si="12"/>
        <v>352115000</v>
      </c>
      <c r="W17" s="95">
        <f t="shared" si="12"/>
        <v>367462000</v>
      </c>
      <c r="X17" s="96">
        <f t="shared" si="12"/>
        <v>418059000</v>
      </c>
      <c r="Y17" s="94">
        <f t="shared" si="12"/>
        <v>464890000</v>
      </c>
      <c r="Z17" s="97">
        <f t="shared" si="12"/>
        <v>359428000</v>
      </c>
      <c r="AA17" s="97">
        <f t="shared" si="12"/>
        <v>337521000</v>
      </c>
      <c r="AB17" s="98">
        <f t="shared" si="12"/>
        <v>407233000</v>
      </c>
      <c r="AC17" s="98">
        <f t="shared" si="12"/>
        <v>321171000</v>
      </c>
      <c r="AD17" s="98">
        <f t="shared" si="12"/>
        <v>315476000</v>
      </c>
      <c r="AE17" s="98">
        <f t="shared" si="12"/>
        <v>327268000</v>
      </c>
      <c r="AF17" s="98">
        <f t="shared" si="12"/>
        <v>292648000</v>
      </c>
      <c r="AG17" s="98">
        <f t="shared" si="12"/>
        <v>297581000</v>
      </c>
      <c r="AH17" s="98">
        <f t="shared" si="12"/>
        <v>286773000</v>
      </c>
      <c r="AI17" s="55">
        <f t="shared" si="12"/>
        <v>302877000</v>
      </c>
      <c r="AJ17" s="55">
        <f t="shared" si="12"/>
        <v>374101000</v>
      </c>
      <c r="AK17" s="55">
        <f t="shared" si="12"/>
        <v>385477000</v>
      </c>
      <c r="AL17" s="56">
        <f t="shared" si="12"/>
        <v>311131000</v>
      </c>
      <c r="AM17" s="56">
        <f t="shared" si="12"/>
        <v>332101000</v>
      </c>
      <c r="AN17" s="56">
        <f t="shared" si="12"/>
        <v>352724000</v>
      </c>
      <c r="AO17" s="56">
        <f t="shared" si="12"/>
        <v>286333000</v>
      </c>
      <c r="AP17" s="56">
        <f t="shared" si="12"/>
        <v>258504000</v>
      </c>
      <c r="AQ17" s="56">
        <f t="shared" si="12"/>
        <v>276701000</v>
      </c>
      <c r="AR17" s="56">
        <f t="shared" si="12"/>
        <v>251375000</v>
      </c>
      <c r="AS17" s="56">
        <f t="shared" si="12"/>
        <v>233784000</v>
      </c>
      <c r="AT17" s="56">
        <f t="shared" si="12"/>
        <v>243539000</v>
      </c>
      <c r="AU17" s="56">
        <f t="shared" si="12"/>
        <v>241071000</v>
      </c>
      <c r="AV17" s="56">
        <f t="shared" si="12"/>
        <v>235173000</v>
      </c>
      <c r="AW17" s="56">
        <f t="shared" si="12"/>
        <v>259449000</v>
      </c>
      <c r="AX17" s="57">
        <f t="shared" si="12"/>
        <v>234102000</v>
      </c>
      <c r="AY17" s="57">
        <f t="shared" si="12"/>
        <v>208045000</v>
      </c>
      <c r="AZ17" s="57">
        <f t="shared" si="12"/>
        <v>187450000</v>
      </c>
      <c r="BA17" s="57">
        <f t="shared" si="12"/>
        <v>188784000</v>
      </c>
      <c r="BB17" s="57">
        <f t="shared" si="12"/>
        <v>192421000</v>
      </c>
      <c r="BC17" s="57">
        <f t="shared" si="12"/>
        <v>162691000</v>
      </c>
      <c r="BD17" s="57">
        <f t="shared" si="12"/>
        <v>168259000</v>
      </c>
      <c r="BE17" s="57">
        <f t="shared" si="12"/>
        <v>173241000</v>
      </c>
      <c r="BF17" s="57">
        <f t="shared" si="12"/>
        <v>160524000</v>
      </c>
      <c r="BG17" s="57">
        <f t="shared" si="12"/>
        <v>171245000</v>
      </c>
      <c r="BH17" s="57">
        <f t="shared" si="12"/>
        <v>183658000</v>
      </c>
      <c r="BI17" s="57">
        <f t="shared" si="12"/>
        <v>184061000</v>
      </c>
      <c r="BJ17" s="58">
        <f t="shared" si="12"/>
        <v>164087000</v>
      </c>
      <c r="BK17" s="58">
        <f t="shared" si="12"/>
        <v>154744000</v>
      </c>
      <c r="BL17" s="58">
        <f>SUM(BL18:BL19)</f>
        <v>151495000</v>
      </c>
      <c r="BM17" s="58">
        <f t="shared" si="12"/>
        <v>156632000</v>
      </c>
      <c r="BN17" s="58">
        <f t="shared" si="12"/>
        <v>108451000</v>
      </c>
      <c r="BO17" s="58">
        <f>SUM(BO18:BO19)</f>
        <v>126199000</v>
      </c>
      <c r="BP17" s="58">
        <f>SUM(BP18:BP19)</f>
        <v>119057000</v>
      </c>
      <c r="BQ17" s="58">
        <f>SUM(BQ18:BQ19)</f>
        <v>105754000</v>
      </c>
      <c r="BR17" s="58">
        <f>SUM(BR18:BR19)</f>
        <v>135374000</v>
      </c>
      <c r="BS17" s="58">
        <f>SUM(BS18:BS19)</f>
        <v>119069000</v>
      </c>
      <c r="BT17" s="58">
        <f t="shared" ref="BT17:CS17" si="13">SUM(BT18:BT19)</f>
        <v>115963000</v>
      </c>
      <c r="BU17" s="58">
        <f t="shared" si="13"/>
        <v>136753000</v>
      </c>
      <c r="BV17" s="59">
        <f t="shared" si="13"/>
        <v>132700000</v>
      </c>
      <c r="BW17" s="59">
        <f t="shared" si="13"/>
        <v>120742000</v>
      </c>
      <c r="BX17" s="59">
        <f t="shared" si="13"/>
        <v>132058000</v>
      </c>
      <c r="BY17" s="59">
        <f t="shared" si="13"/>
        <v>116975000</v>
      </c>
      <c r="BZ17" s="59">
        <f t="shared" si="13"/>
        <v>107187000</v>
      </c>
      <c r="CA17" s="59">
        <f t="shared" si="13"/>
        <v>127580000</v>
      </c>
      <c r="CB17" s="59">
        <f t="shared" si="13"/>
        <v>115586000</v>
      </c>
      <c r="CC17" s="59">
        <f t="shared" si="13"/>
        <v>118406000</v>
      </c>
      <c r="CD17" s="59">
        <f t="shared" si="13"/>
        <v>111310000</v>
      </c>
      <c r="CE17" s="59">
        <f t="shared" si="13"/>
        <v>101596000</v>
      </c>
      <c r="CF17" s="59">
        <f t="shared" si="13"/>
        <v>111232000</v>
      </c>
      <c r="CG17" s="59">
        <f t="shared" si="13"/>
        <v>199425000</v>
      </c>
      <c r="CH17" s="60">
        <f t="shared" si="13"/>
        <v>108337000</v>
      </c>
      <c r="CI17" s="60">
        <f t="shared" si="13"/>
        <v>92861000</v>
      </c>
      <c r="CJ17" s="60">
        <f t="shared" si="13"/>
        <v>103835000</v>
      </c>
      <c r="CK17" s="60">
        <f t="shared" si="13"/>
        <v>0</v>
      </c>
      <c r="CL17" s="60">
        <f t="shared" si="13"/>
        <v>0</v>
      </c>
      <c r="CM17" s="60">
        <f t="shared" si="13"/>
        <v>0</v>
      </c>
      <c r="CN17" s="60">
        <f t="shared" si="13"/>
        <v>0</v>
      </c>
      <c r="CO17" s="60">
        <f t="shared" si="13"/>
        <v>0</v>
      </c>
      <c r="CP17" s="60">
        <f t="shared" si="13"/>
        <v>0</v>
      </c>
      <c r="CQ17" s="60">
        <f t="shared" si="13"/>
        <v>0</v>
      </c>
      <c r="CR17" s="60">
        <f t="shared" si="13"/>
        <v>0</v>
      </c>
      <c r="CS17" s="60">
        <f t="shared" si="13"/>
        <v>0</v>
      </c>
    </row>
    <row r="18" spans="1:97" ht="20.25" customHeight="1">
      <c r="A18" s="40" t="s">
        <v>292</v>
      </c>
      <c r="B18" s="99">
        <v>0</v>
      </c>
      <c r="C18" s="99">
        <v>1794000</v>
      </c>
      <c r="D18" s="99">
        <v>7636000</v>
      </c>
      <c r="E18" s="99">
        <v>20252000</v>
      </c>
      <c r="F18" s="99">
        <v>33757000</v>
      </c>
      <c r="G18" s="99">
        <v>62442000</v>
      </c>
      <c r="H18" s="99">
        <v>86973000</v>
      </c>
      <c r="I18" s="99">
        <v>106012000</v>
      </c>
      <c r="J18" s="99">
        <v>156770000</v>
      </c>
      <c r="K18" s="99">
        <v>144100000</v>
      </c>
      <c r="L18" s="99">
        <v>204509000</v>
      </c>
      <c r="M18" s="99">
        <v>233765000</v>
      </c>
      <c r="N18" s="100">
        <v>254158000</v>
      </c>
      <c r="O18" s="100">
        <v>253503000</v>
      </c>
      <c r="P18" s="100">
        <v>331472000</v>
      </c>
      <c r="Q18" s="100">
        <v>329288000</v>
      </c>
      <c r="R18" s="100">
        <v>282519000</v>
      </c>
      <c r="S18" s="100">
        <v>271265000</v>
      </c>
      <c r="T18" s="100">
        <v>364475000</v>
      </c>
      <c r="U18" s="100">
        <v>342408000</v>
      </c>
      <c r="V18" s="100">
        <v>347300000</v>
      </c>
      <c r="W18" s="100">
        <v>362177000</v>
      </c>
      <c r="X18" s="100">
        <v>411838000</v>
      </c>
      <c r="Y18" s="100">
        <v>460203000</v>
      </c>
      <c r="Z18" s="101">
        <v>353184000</v>
      </c>
      <c r="AA18" s="101">
        <v>331131000</v>
      </c>
      <c r="AB18" s="101">
        <v>402305000</v>
      </c>
      <c r="AC18" s="101">
        <v>315298000</v>
      </c>
      <c r="AD18" s="101">
        <v>310341000</v>
      </c>
      <c r="AE18" s="101">
        <v>323379000</v>
      </c>
      <c r="AF18" s="101">
        <v>289836000</v>
      </c>
      <c r="AG18" s="101">
        <v>294867000</v>
      </c>
      <c r="AH18" s="101">
        <v>283927000</v>
      </c>
      <c r="AI18" s="65">
        <v>298392000</v>
      </c>
      <c r="AJ18" s="65">
        <v>370248000</v>
      </c>
      <c r="AK18" s="65">
        <v>379991000</v>
      </c>
      <c r="AL18" s="66">
        <v>306071000</v>
      </c>
      <c r="AM18" s="66">
        <v>327791000</v>
      </c>
      <c r="AN18" s="66">
        <v>347199000</v>
      </c>
      <c r="AO18" s="66">
        <v>283683000</v>
      </c>
      <c r="AP18" s="66">
        <v>255131000</v>
      </c>
      <c r="AQ18" s="66">
        <v>274505000</v>
      </c>
      <c r="AR18" s="66">
        <v>249802000</v>
      </c>
      <c r="AS18" s="66">
        <v>228845000</v>
      </c>
      <c r="AT18" s="66">
        <v>237797000</v>
      </c>
      <c r="AU18" s="66">
        <v>238787000</v>
      </c>
      <c r="AV18" s="66">
        <v>229389000</v>
      </c>
      <c r="AW18" s="66">
        <v>252838000</v>
      </c>
      <c r="AX18" s="67">
        <v>229329000</v>
      </c>
      <c r="AY18" s="67">
        <v>204387000</v>
      </c>
      <c r="AZ18" s="67">
        <v>184811000</v>
      </c>
      <c r="BA18" s="67">
        <v>183734000</v>
      </c>
      <c r="BB18" s="67">
        <v>188222000</v>
      </c>
      <c r="BC18" s="67">
        <v>159768000</v>
      </c>
      <c r="BD18" s="67">
        <v>165750000</v>
      </c>
      <c r="BE18" s="67">
        <v>170900000</v>
      </c>
      <c r="BF18" s="67">
        <v>158315000</v>
      </c>
      <c r="BG18" s="67">
        <v>166456000</v>
      </c>
      <c r="BH18" s="67">
        <v>181070000</v>
      </c>
      <c r="BI18" s="67">
        <v>181821000</v>
      </c>
      <c r="BJ18" s="68">
        <v>160687000</v>
      </c>
      <c r="BK18" s="68">
        <v>150187000</v>
      </c>
      <c r="BL18" s="68">
        <v>147687000</v>
      </c>
      <c r="BM18" s="68">
        <v>150397000</v>
      </c>
      <c r="BN18" s="68">
        <v>106696000</v>
      </c>
      <c r="BO18" s="68">
        <v>122560000</v>
      </c>
      <c r="BP18" s="68">
        <v>118401000</v>
      </c>
      <c r="BQ18" s="68">
        <v>103564000</v>
      </c>
      <c r="BR18" s="68">
        <v>131441000</v>
      </c>
      <c r="BS18" s="68">
        <v>115293000</v>
      </c>
      <c r="BT18" s="68">
        <v>109811000</v>
      </c>
      <c r="BU18" s="68">
        <v>134503000</v>
      </c>
      <c r="BV18" s="69">
        <v>130274000</v>
      </c>
      <c r="BW18" s="69">
        <v>119076000</v>
      </c>
      <c r="BX18" s="69">
        <v>128049000</v>
      </c>
      <c r="BY18" s="69">
        <v>115611000</v>
      </c>
      <c r="BZ18" s="69">
        <v>104306000</v>
      </c>
      <c r="CA18" s="69">
        <v>126017000</v>
      </c>
      <c r="CB18" s="69">
        <v>112073000</v>
      </c>
      <c r="CC18" s="69">
        <v>117199000</v>
      </c>
      <c r="CD18" s="69">
        <v>106185000</v>
      </c>
      <c r="CE18" s="69">
        <v>100632000</v>
      </c>
      <c r="CF18" s="69">
        <v>108195000</v>
      </c>
      <c r="CG18" s="69">
        <v>192872000</v>
      </c>
      <c r="CH18" s="70">
        <v>103995000</v>
      </c>
      <c r="CI18" s="70">
        <v>91282000</v>
      </c>
      <c r="CJ18" s="70">
        <v>100732000</v>
      </c>
      <c r="CK18" s="70"/>
      <c r="CL18" s="70"/>
      <c r="CM18" s="70"/>
      <c r="CN18" s="70"/>
      <c r="CO18" s="70"/>
      <c r="CP18" s="70"/>
      <c r="CQ18" s="70"/>
      <c r="CR18" s="70"/>
      <c r="CS18" s="70"/>
    </row>
    <row r="19" spans="1:97" ht="14.25" thickBot="1">
      <c r="A19" s="71" t="s">
        <v>293</v>
      </c>
      <c r="B19" s="102">
        <v>0</v>
      </c>
      <c r="C19" s="102">
        <v>0</v>
      </c>
      <c r="D19" s="102">
        <v>380000</v>
      </c>
      <c r="E19" s="102">
        <v>297000</v>
      </c>
      <c r="F19" s="102">
        <v>782000</v>
      </c>
      <c r="G19" s="102">
        <v>1882000</v>
      </c>
      <c r="H19" s="102">
        <v>973000</v>
      </c>
      <c r="I19" s="102">
        <v>1571000</v>
      </c>
      <c r="J19" s="102">
        <v>1467000</v>
      </c>
      <c r="K19" s="102">
        <v>2077000</v>
      </c>
      <c r="L19" s="102">
        <v>1852000</v>
      </c>
      <c r="M19" s="102">
        <v>2753000</v>
      </c>
      <c r="N19" s="103">
        <v>3353000</v>
      </c>
      <c r="O19" s="103">
        <v>2988000</v>
      </c>
      <c r="P19" s="103">
        <v>4725000</v>
      </c>
      <c r="Q19" s="103">
        <v>6104000</v>
      </c>
      <c r="R19" s="103">
        <v>2588000</v>
      </c>
      <c r="S19" s="103">
        <v>2329000</v>
      </c>
      <c r="T19" s="103">
        <v>6200000</v>
      </c>
      <c r="U19" s="103">
        <v>5580000</v>
      </c>
      <c r="V19" s="103">
        <v>4815000</v>
      </c>
      <c r="W19" s="103">
        <v>5285000</v>
      </c>
      <c r="X19" s="103">
        <v>6221000</v>
      </c>
      <c r="Y19" s="103">
        <v>4687000</v>
      </c>
      <c r="Z19" s="104">
        <v>6244000</v>
      </c>
      <c r="AA19" s="104">
        <v>6390000</v>
      </c>
      <c r="AB19" s="104">
        <v>4928000</v>
      </c>
      <c r="AC19" s="104">
        <v>5873000</v>
      </c>
      <c r="AD19" s="104">
        <v>5135000</v>
      </c>
      <c r="AE19" s="104">
        <v>3889000</v>
      </c>
      <c r="AF19" s="104">
        <v>2812000</v>
      </c>
      <c r="AG19" s="104">
        <v>2714000</v>
      </c>
      <c r="AH19" s="104">
        <v>2846000</v>
      </c>
      <c r="AI19" s="75">
        <v>4485000</v>
      </c>
      <c r="AJ19" s="75">
        <v>3853000</v>
      </c>
      <c r="AK19" s="75">
        <v>5486000</v>
      </c>
      <c r="AL19" s="76">
        <v>5060000</v>
      </c>
      <c r="AM19" s="76">
        <v>4310000</v>
      </c>
      <c r="AN19" s="76">
        <v>5525000</v>
      </c>
      <c r="AO19" s="76">
        <v>2650000</v>
      </c>
      <c r="AP19" s="76">
        <v>3373000</v>
      </c>
      <c r="AQ19" s="76">
        <v>2196000</v>
      </c>
      <c r="AR19" s="76">
        <v>1573000</v>
      </c>
      <c r="AS19" s="76">
        <v>4939000</v>
      </c>
      <c r="AT19" s="76">
        <v>5742000</v>
      </c>
      <c r="AU19" s="76">
        <v>2284000</v>
      </c>
      <c r="AV19" s="76">
        <v>5784000</v>
      </c>
      <c r="AW19" s="76">
        <v>6611000</v>
      </c>
      <c r="AX19" s="77">
        <v>4773000</v>
      </c>
      <c r="AY19" s="77">
        <v>3658000</v>
      </c>
      <c r="AZ19" s="77">
        <v>2639000</v>
      </c>
      <c r="BA19" s="77">
        <v>5050000</v>
      </c>
      <c r="BB19" s="77">
        <v>4199000</v>
      </c>
      <c r="BC19" s="77">
        <v>2923000</v>
      </c>
      <c r="BD19" s="77">
        <v>2509000</v>
      </c>
      <c r="BE19" s="77">
        <v>2341000</v>
      </c>
      <c r="BF19" s="77">
        <v>2209000</v>
      </c>
      <c r="BG19" s="77">
        <v>4789000</v>
      </c>
      <c r="BH19" s="77">
        <v>2588000</v>
      </c>
      <c r="BI19" s="77">
        <v>2240000</v>
      </c>
      <c r="BJ19" s="78">
        <v>3400000</v>
      </c>
      <c r="BK19" s="78">
        <v>4557000</v>
      </c>
      <c r="BL19" s="78">
        <v>3808000</v>
      </c>
      <c r="BM19" s="78">
        <v>6235000</v>
      </c>
      <c r="BN19" s="78">
        <v>1755000</v>
      </c>
      <c r="BO19" s="78">
        <v>3639000</v>
      </c>
      <c r="BP19" s="78">
        <v>656000</v>
      </c>
      <c r="BQ19" s="78">
        <v>2190000</v>
      </c>
      <c r="BR19" s="78">
        <v>3933000</v>
      </c>
      <c r="BS19" s="78">
        <v>3776000</v>
      </c>
      <c r="BT19" s="78">
        <v>6152000</v>
      </c>
      <c r="BU19" s="78">
        <v>2250000</v>
      </c>
      <c r="BV19" s="79">
        <v>2426000</v>
      </c>
      <c r="BW19" s="79">
        <v>1666000</v>
      </c>
      <c r="BX19" s="79">
        <v>4009000</v>
      </c>
      <c r="BY19" s="79">
        <v>1364000</v>
      </c>
      <c r="BZ19" s="79">
        <v>2881000</v>
      </c>
      <c r="CA19" s="79">
        <v>1563000</v>
      </c>
      <c r="CB19" s="79">
        <v>3513000</v>
      </c>
      <c r="CC19" s="79">
        <v>1207000</v>
      </c>
      <c r="CD19" s="79">
        <v>5125000</v>
      </c>
      <c r="CE19" s="79">
        <v>964000</v>
      </c>
      <c r="CF19" s="79">
        <v>3037000</v>
      </c>
      <c r="CG19" s="79">
        <v>6553000</v>
      </c>
      <c r="CH19" s="80">
        <v>4342000</v>
      </c>
      <c r="CI19" s="80">
        <v>1579000</v>
      </c>
      <c r="CJ19" s="80">
        <v>3103000</v>
      </c>
      <c r="CK19" s="80"/>
      <c r="CL19" s="80"/>
      <c r="CM19" s="80"/>
      <c r="CN19" s="80"/>
      <c r="CO19" s="80"/>
      <c r="CP19" s="80"/>
      <c r="CQ19" s="80"/>
      <c r="CR19" s="80"/>
      <c r="CS19" s="80"/>
    </row>
    <row r="20" spans="1:97" ht="20.25" customHeight="1" thickTop="1">
      <c r="A20" s="105" t="s">
        <v>294</v>
      </c>
      <c r="B20" s="106">
        <v>0</v>
      </c>
      <c r="C20" s="106">
        <f>SUM(C21:C22)</f>
        <v>1794000</v>
      </c>
      <c r="D20" s="106">
        <f t="shared" ref="D20:BO20" si="14">SUM(D21:D22)</f>
        <v>9810000</v>
      </c>
      <c r="E20" s="106">
        <f t="shared" si="14"/>
        <v>30359000</v>
      </c>
      <c r="F20" s="106">
        <f t="shared" si="14"/>
        <v>64898000</v>
      </c>
      <c r="G20" s="106">
        <f t="shared" si="14"/>
        <v>129222000</v>
      </c>
      <c r="H20" s="106">
        <f t="shared" si="14"/>
        <v>217168000</v>
      </c>
      <c r="I20" s="106">
        <f t="shared" si="14"/>
        <v>324751000</v>
      </c>
      <c r="J20" s="106">
        <f t="shared" si="14"/>
        <v>482988000</v>
      </c>
      <c r="K20" s="106">
        <f t="shared" si="14"/>
        <v>629165000</v>
      </c>
      <c r="L20" s="106">
        <f t="shared" si="14"/>
        <v>835526000</v>
      </c>
      <c r="M20" s="106">
        <f t="shared" si="14"/>
        <v>1072044000</v>
      </c>
      <c r="N20" s="94">
        <f t="shared" si="14"/>
        <v>1329555000</v>
      </c>
      <c r="O20" s="94">
        <f t="shared" si="14"/>
        <v>1586046000</v>
      </c>
      <c r="P20" s="94">
        <f t="shared" si="14"/>
        <v>1922243000</v>
      </c>
      <c r="Q20" s="94">
        <f t="shared" si="14"/>
        <v>2257635000</v>
      </c>
      <c r="R20" s="94">
        <f t="shared" si="14"/>
        <v>2542742000</v>
      </c>
      <c r="S20" s="94">
        <f t="shared" si="14"/>
        <v>2816336000</v>
      </c>
      <c r="T20" s="94">
        <f t="shared" si="14"/>
        <v>3187011000</v>
      </c>
      <c r="U20" s="94">
        <f t="shared" si="14"/>
        <v>3534999000</v>
      </c>
      <c r="V20" s="94">
        <f t="shared" si="14"/>
        <v>3887114000</v>
      </c>
      <c r="W20" s="94">
        <f t="shared" si="14"/>
        <v>4254576000</v>
      </c>
      <c r="X20" s="94">
        <f t="shared" si="14"/>
        <v>4672635000</v>
      </c>
      <c r="Y20" s="94">
        <f t="shared" si="14"/>
        <v>5137525000</v>
      </c>
      <c r="Z20" s="97">
        <f t="shared" si="14"/>
        <v>5496953000</v>
      </c>
      <c r="AA20" s="97">
        <f t="shared" si="14"/>
        <v>5834474000</v>
      </c>
      <c r="AB20" s="97">
        <f t="shared" si="14"/>
        <v>6241707000</v>
      </c>
      <c r="AC20" s="97">
        <f t="shared" si="14"/>
        <v>6562878000</v>
      </c>
      <c r="AD20" s="97">
        <f t="shared" si="14"/>
        <v>6878354000</v>
      </c>
      <c r="AE20" s="97">
        <f t="shared" si="14"/>
        <v>7205622000</v>
      </c>
      <c r="AF20" s="97">
        <f t="shared" si="14"/>
        <v>7498270000</v>
      </c>
      <c r="AG20" s="97">
        <f t="shared" si="14"/>
        <v>7795851000</v>
      </c>
      <c r="AH20" s="97">
        <f t="shared" si="14"/>
        <v>8082624000</v>
      </c>
      <c r="AI20" s="55">
        <f t="shared" si="14"/>
        <v>8385501000</v>
      </c>
      <c r="AJ20" s="55">
        <f t="shared" si="14"/>
        <v>8759602000</v>
      </c>
      <c r="AK20" s="55">
        <f t="shared" si="14"/>
        <v>9145079000</v>
      </c>
      <c r="AL20" s="56">
        <f t="shared" si="14"/>
        <v>9456210000</v>
      </c>
      <c r="AM20" s="56">
        <f t="shared" si="14"/>
        <v>9788311000</v>
      </c>
      <c r="AN20" s="56">
        <f t="shared" si="14"/>
        <v>10141035000</v>
      </c>
      <c r="AO20" s="56">
        <f t="shared" si="14"/>
        <v>10427368000</v>
      </c>
      <c r="AP20" s="56">
        <f t="shared" si="14"/>
        <v>10685872000</v>
      </c>
      <c r="AQ20" s="56">
        <f t="shared" si="14"/>
        <v>10962573000</v>
      </c>
      <c r="AR20" s="56">
        <f t="shared" si="14"/>
        <v>11213948000</v>
      </c>
      <c r="AS20" s="56">
        <f t="shared" si="14"/>
        <v>11447732000</v>
      </c>
      <c r="AT20" s="56">
        <f t="shared" si="14"/>
        <v>11691271000</v>
      </c>
      <c r="AU20" s="56">
        <f t="shared" si="14"/>
        <v>11932342000</v>
      </c>
      <c r="AV20" s="56">
        <f t="shared" si="14"/>
        <v>12167515000</v>
      </c>
      <c r="AW20" s="56">
        <f t="shared" si="14"/>
        <v>12426964000</v>
      </c>
      <c r="AX20" s="57">
        <f t="shared" si="14"/>
        <v>12661066000</v>
      </c>
      <c r="AY20" s="57">
        <f t="shared" si="14"/>
        <v>12869111000</v>
      </c>
      <c r="AZ20" s="57">
        <f t="shared" si="14"/>
        <v>13056561000</v>
      </c>
      <c r="BA20" s="57">
        <f t="shared" si="14"/>
        <v>13245345000</v>
      </c>
      <c r="BB20" s="57">
        <f t="shared" si="14"/>
        <v>13437766000</v>
      </c>
      <c r="BC20" s="57">
        <f t="shared" si="14"/>
        <v>13600457000</v>
      </c>
      <c r="BD20" s="57">
        <f t="shared" si="14"/>
        <v>13768716000</v>
      </c>
      <c r="BE20" s="57">
        <f t="shared" si="14"/>
        <v>13941957000</v>
      </c>
      <c r="BF20" s="57">
        <f t="shared" si="14"/>
        <v>14102481000</v>
      </c>
      <c r="BG20" s="57">
        <f t="shared" si="14"/>
        <v>14273726000</v>
      </c>
      <c r="BH20" s="57">
        <f t="shared" si="14"/>
        <v>14457384000</v>
      </c>
      <c r="BI20" s="57">
        <f t="shared" si="14"/>
        <v>14641445000</v>
      </c>
      <c r="BJ20" s="58">
        <f t="shared" si="14"/>
        <v>14805532000</v>
      </c>
      <c r="BK20" s="58">
        <f t="shared" si="14"/>
        <v>14960276000</v>
      </c>
      <c r="BL20" s="58">
        <f t="shared" si="14"/>
        <v>15111771000</v>
      </c>
      <c r="BM20" s="58">
        <f t="shared" si="14"/>
        <v>15268403000</v>
      </c>
      <c r="BN20" s="58">
        <f t="shared" si="14"/>
        <v>15376854000</v>
      </c>
      <c r="BO20" s="58">
        <f t="shared" si="14"/>
        <v>15503053000</v>
      </c>
      <c r="BP20" s="58">
        <f t="shared" ref="BP20:CS20" si="15">SUM(BP21:BP22)</f>
        <v>15622110000</v>
      </c>
      <c r="BQ20" s="58">
        <f t="shared" si="15"/>
        <v>15727864000</v>
      </c>
      <c r="BR20" s="58">
        <f t="shared" si="15"/>
        <v>15863238000</v>
      </c>
      <c r="BS20" s="58">
        <f t="shared" si="15"/>
        <v>15982307000</v>
      </c>
      <c r="BT20" s="58">
        <f t="shared" si="15"/>
        <v>16098270000</v>
      </c>
      <c r="BU20" s="58">
        <f t="shared" si="15"/>
        <v>16235023000</v>
      </c>
      <c r="BV20" s="59">
        <f t="shared" si="15"/>
        <v>16367723000</v>
      </c>
      <c r="BW20" s="59">
        <f t="shared" si="15"/>
        <v>16488465000</v>
      </c>
      <c r="BX20" s="59">
        <f t="shared" si="15"/>
        <v>16620523000</v>
      </c>
      <c r="BY20" s="59">
        <f t="shared" si="15"/>
        <v>16737498000</v>
      </c>
      <c r="BZ20" s="59">
        <f t="shared" si="15"/>
        <v>16844685000</v>
      </c>
      <c r="CA20" s="59">
        <f t="shared" si="15"/>
        <v>16972265000</v>
      </c>
      <c r="CB20" s="59">
        <f t="shared" si="15"/>
        <v>17087851000</v>
      </c>
      <c r="CC20" s="59">
        <f t="shared" si="15"/>
        <v>17206257000</v>
      </c>
      <c r="CD20" s="59">
        <f t="shared" si="15"/>
        <v>17317567000</v>
      </c>
      <c r="CE20" s="59">
        <f t="shared" si="15"/>
        <v>17419163000</v>
      </c>
      <c r="CF20" s="59">
        <f t="shared" si="15"/>
        <v>17530395000</v>
      </c>
      <c r="CG20" s="59">
        <f t="shared" si="15"/>
        <v>17729820000</v>
      </c>
      <c r="CH20" s="60">
        <f t="shared" si="15"/>
        <v>17838157000</v>
      </c>
      <c r="CI20" s="60">
        <f t="shared" si="15"/>
        <v>17931018000</v>
      </c>
      <c r="CJ20" s="60">
        <f t="shared" si="15"/>
        <v>18034853000</v>
      </c>
      <c r="CK20" s="60">
        <f t="shared" si="15"/>
        <v>18034853000</v>
      </c>
      <c r="CL20" s="60">
        <f t="shared" si="15"/>
        <v>18034853000</v>
      </c>
      <c r="CM20" s="60">
        <f t="shared" si="15"/>
        <v>18034853000</v>
      </c>
      <c r="CN20" s="60">
        <f t="shared" si="15"/>
        <v>18034853000</v>
      </c>
      <c r="CO20" s="60">
        <f t="shared" si="15"/>
        <v>18034853000</v>
      </c>
      <c r="CP20" s="60">
        <f t="shared" si="15"/>
        <v>18034853000</v>
      </c>
      <c r="CQ20" s="60">
        <f t="shared" si="15"/>
        <v>18034853000</v>
      </c>
      <c r="CR20" s="60">
        <f t="shared" si="15"/>
        <v>18034853000</v>
      </c>
      <c r="CS20" s="60">
        <f t="shared" si="15"/>
        <v>18034853000</v>
      </c>
    </row>
    <row r="21" spans="1:97" ht="20.25" customHeight="1">
      <c r="A21" s="40" t="s">
        <v>292</v>
      </c>
      <c r="B21" s="99">
        <v>0</v>
      </c>
      <c r="C21" s="99">
        <f>B21+C18</f>
        <v>1794000</v>
      </c>
      <c r="D21" s="99">
        <f t="shared" ref="D21:BO22" si="16">C21+D18</f>
        <v>9430000</v>
      </c>
      <c r="E21" s="99">
        <f t="shared" si="16"/>
        <v>29682000</v>
      </c>
      <c r="F21" s="99">
        <f t="shared" si="16"/>
        <v>63439000</v>
      </c>
      <c r="G21" s="99">
        <f t="shared" si="16"/>
        <v>125881000</v>
      </c>
      <c r="H21" s="99">
        <f t="shared" si="16"/>
        <v>212854000</v>
      </c>
      <c r="I21" s="99">
        <f t="shared" si="16"/>
        <v>318866000</v>
      </c>
      <c r="J21" s="99">
        <f t="shared" si="16"/>
        <v>475636000</v>
      </c>
      <c r="K21" s="99">
        <f t="shared" si="16"/>
        <v>619736000</v>
      </c>
      <c r="L21" s="99">
        <f t="shared" si="16"/>
        <v>824245000</v>
      </c>
      <c r="M21" s="99">
        <f t="shared" si="16"/>
        <v>1058010000</v>
      </c>
      <c r="N21" s="100">
        <f t="shared" si="16"/>
        <v>1312168000</v>
      </c>
      <c r="O21" s="100">
        <f t="shared" si="16"/>
        <v>1565671000</v>
      </c>
      <c r="P21" s="100">
        <f t="shared" si="16"/>
        <v>1897143000</v>
      </c>
      <c r="Q21" s="100">
        <f t="shared" si="16"/>
        <v>2226431000</v>
      </c>
      <c r="R21" s="100">
        <f t="shared" si="16"/>
        <v>2508950000</v>
      </c>
      <c r="S21" s="100">
        <f t="shared" si="16"/>
        <v>2780215000</v>
      </c>
      <c r="T21" s="100">
        <f t="shared" si="16"/>
        <v>3144690000</v>
      </c>
      <c r="U21" s="100">
        <f t="shared" si="16"/>
        <v>3487098000</v>
      </c>
      <c r="V21" s="100">
        <f t="shared" si="16"/>
        <v>3834398000</v>
      </c>
      <c r="W21" s="107">
        <f t="shared" si="16"/>
        <v>4196575000</v>
      </c>
      <c r="X21" s="100">
        <f t="shared" si="16"/>
        <v>4608413000</v>
      </c>
      <c r="Y21" s="100">
        <f t="shared" si="16"/>
        <v>5068616000</v>
      </c>
      <c r="Z21" s="101">
        <f t="shared" si="16"/>
        <v>5421800000</v>
      </c>
      <c r="AA21" s="101">
        <f t="shared" si="16"/>
        <v>5752931000</v>
      </c>
      <c r="AB21" s="101">
        <f t="shared" si="16"/>
        <v>6155236000</v>
      </c>
      <c r="AC21" s="101">
        <f t="shared" si="16"/>
        <v>6470534000</v>
      </c>
      <c r="AD21" s="101">
        <f t="shared" si="16"/>
        <v>6780875000</v>
      </c>
      <c r="AE21" s="101">
        <f t="shared" si="16"/>
        <v>7104254000</v>
      </c>
      <c r="AF21" s="101">
        <f t="shared" si="16"/>
        <v>7394090000</v>
      </c>
      <c r="AG21" s="101">
        <f t="shared" si="16"/>
        <v>7688957000</v>
      </c>
      <c r="AH21" s="101">
        <f t="shared" si="16"/>
        <v>7972884000</v>
      </c>
      <c r="AI21" s="65">
        <f t="shared" si="16"/>
        <v>8271276000</v>
      </c>
      <c r="AJ21" s="65">
        <f t="shared" si="16"/>
        <v>8641524000</v>
      </c>
      <c r="AK21" s="65">
        <f t="shared" si="16"/>
        <v>9021515000</v>
      </c>
      <c r="AL21" s="66">
        <f t="shared" si="16"/>
        <v>9327586000</v>
      </c>
      <c r="AM21" s="66">
        <f t="shared" si="16"/>
        <v>9655377000</v>
      </c>
      <c r="AN21" s="66">
        <f t="shared" si="16"/>
        <v>10002576000</v>
      </c>
      <c r="AO21" s="66">
        <f t="shared" si="16"/>
        <v>10286259000</v>
      </c>
      <c r="AP21" s="66">
        <f t="shared" si="16"/>
        <v>10541390000</v>
      </c>
      <c r="AQ21" s="66">
        <f t="shared" si="16"/>
        <v>10815895000</v>
      </c>
      <c r="AR21" s="66">
        <f t="shared" si="16"/>
        <v>11065697000</v>
      </c>
      <c r="AS21" s="66">
        <f t="shared" si="16"/>
        <v>11294542000</v>
      </c>
      <c r="AT21" s="66">
        <f t="shared" si="16"/>
        <v>11532339000</v>
      </c>
      <c r="AU21" s="66">
        <f t="shared" si="16"/>
        <v>11771126000</v>
      </c>
      <c r="AV21" s="66">
        <f t="shared" si="16"/>
        <v>12000515000</v>
      </c>
      <c r="AW21" s="66">
        <f t="shared" si="16"/>
        <v>12253353000</v>
      </c>
      <c r="AX21" s="67">
        <f t="shared" si="16"/>
        <v>12482682000</v>
      </c>
      <c r="AY21" s="67">
        <f t="shared" si="16"/>
        <v>12687069000</v>
      </c>
      <c r="AZ21" s="67">
        <f t="shared" si="16"/>
        <v>12871880000</v>
      </c>
      <c r="BA21" s="67">
        <f t="shared" si="16"/>
        <v>13055614000</v>
      </c>
      <c r="BB21" s="67">
        <f t="shared" si="16"/>
        <v>13243836000</v>
      </c>
      <c r="BC21" s="67">
        <f t="shared" si="16"/>
        <v>13403604000</v>
      </c>
      <c r="BD21" s="67">
        <f t="shared" si="16"/>
        <v>13569354000</v>
      </c>
      <c r="BE21" s="67">
        <f t="shared" si="16"/>
        <v>13740254000</v>
      </c>
      <c r="BF21" s="67">
        <f t="shared" si="16"/>
        <v>13898569000</v>
      </c>
      <c r="BG21" s="67">
        <f t="shared" si="16"/>
        <v>14065025000</v>
      </c>
      <c r="BH21" s="67">
        <f t="shared" si="16"/>
        <v>14246095000</v>
      </c>
      <c r="BI21" s="67">
        <f t="shared" si="16"/>
        <v>14427916000</v>
      </c>
      <c r="BJ21" s="68">
        <f t="shared" si="16"/>
        <v>14588603000</v>
      </c>
      <c r="BK21" s="68">
        <f t="shared" si="16"/>
        <v>14738790000</v>
      </c>
      <c r="BL21" s="68">
        <f t="shared" si="16"/>
        <v>14886477000</v>
      </c>
      <c r="BM21" s="68">
        <f t="shared" si="16"/>
        <v>15036874000</v>
      </c>
      <c r="BN21" s="68">
        <f t="shared" si="16"/>
        <v>15143570000</v>
      </c>
      <c r="BO21" s="68">
        <f t="shared" si="16"/>
        <v>15266130000</v>
      </c>
      <c r="BP21" s="68">
        <f t="shared" ref="BN21:BS22" si="17">BO21+BP18</f>
        <v>15384531000</v>
      </c>
      <c r="BQ21" s="68">
        <f t="shared" si="17"/>
        <v>15488095000</v>
      </c>
      <c r="BR21" s="68">
        <f>BQ21+BR18</f>
        <v>15619536000</v>
      </c>
      <c r="BS21" s="68">
        <f>BR21+BS18</f>
        <v>15734829000</v>
      </c>
      <c r="BT21" s="68">
        <f t="shared" ref="BT21:CS22" si="18">BS21+BT18</f>
        <v>15844640000</v>
      </c>
      <c r="BU21" s="68">
        <f t="shared" si="18"/>
        <v>15979143000</v>
      </c>
      <c r="BV21" s="69">
        <f t="shared" si="18"/>
        <v>16109417000</v>
      </c>
      <c r="BW21" s="69">
        <f t="shared" si="18"/>
        <v>16228493000</v>
      </c>
      <c r="BX21" s="69">
        <f t="shared" si="18"/>
        <v>16356542000</v>
      </c>
      <c r="BY21" s="69">
        <f t="shared" si="18"/>
        <v>16472153000</v>
      </c>
      <c r="BZ21" s="69">
        <f t="shared" si="18"/>
        <v>16576459000</v>
      </c>
      <c r="CA21" s="69">
        <f t="shared" si="18"/>
        <v>16702476000</v>
      </c>
      <c r="CB21" s="69">
        <f t="shared" si="18"/>
        <v>16814549000</v>
      </c>
      <c r="CC21" s="69">
        <f t="shared" si="18"/>
        <v>16931748000</v>
      </c>
      <c r="CD21" s="69">
        <f t="shared" si="18"/>
        <v>17037933000</v>
      </c>
      <c r="CE21" s="69">
        <f t="shared" si="18"/>
        <v>17138565000</v>
      </c>
      <c r="CF21" s="69">
        <f t="shared" si="18"/>
        <v>17246760000</v>
      </c>
      <c r="CG21" s="69">
        <f t="shared" si="18"/>
        <v>17439632000</v>
      </c>
      <c r="CH21" s="70">
        <f t="shared" si="18"/>
        <v>17543627000</v>
      </c>
      <c r="CI21" s="70">
        <f t="shared" si="18"/>
        <v>17634909000</v>
      </c>
      <c r="CJ21" s="70">
        <f t="shared" si="18"/>
        <v>17735641000</v>
      </c>
      <c r="CK21" s="70">
        <f t="shared" si="18"/>
        <v>17735641000</v>
      </c>
      <c r="CL21" s="70">
        <f t="shared" si="18"/>
        <v>17735641000</v>
      </c>
      <c r="CM21" s="70">
        <f t="shared" si="18"/>
        <v>17735641000</v>
      </c>
      <c r="CN21" s="70">
        <f t="shared" si="18"/>
        <v>17735641000</v>
      </c>
      <c r="CO21" s="70">
        <f t="shared" si="18"/>
        <v>17735641000</v>
      </c>
      <c r="CP21" s="70">
        <f t="shared" si="18"/>
        <v>17735641000</v>
      </c>
      <c r="CQ21" s="70">
        <f t="shared" si="18"/>
        <v>17735641000</v>
      </c>
      <c r="CR21" s="70">
        <f t="shared" si="18"/>
        <v>17735641000</v>
      </c>
      <c r="CS21" s="70">
        <f t="shared" si="18"/>
        <v>17735641000</v>
      </c>
    </row>
    <row r="22" spans="1:97" ht="20.25" customHeight="1">
      <c r="A22" s="40" t="s">
        <v>293</v>
      </c>
      <c r="B22" s="99">
        <v>0</v>
      </c>
      <c r="C22" s="99">
        <f>B22+C19</f>
        <v>0</v>
      </c>
      <c r="D22" s="99">
        <f t="shared" si="16"/>
        <v>380000</v>
      </c>
      <c r="E22" s="99">
        <f t="shared" si="16"/>
        <v>677000</v>
      </c>
      <c r="F22" s="99">
        <f t="shared" si="16"/>
        <v>1459000</v>
      </c>
      <c r="G22" s="99">
        <f t="shared" si="16"/>
        <v>3341000</v>
      </c>
      <c r="H22" s="99">
        <f t="shared" si="16"/>
        <v>4314000</v>
      </c>
      <c r="I22" s="99">
        <f t="shared" si="16"/>
        <v>5885000</v>
      </c>
      <c r="J22" s="99">
        <f t="shared" si="16"/>
        <v>7352000</v>
      </c>
      <c r="K22" s="99">
        <f t="shared" si="16"/>
        <v>9429000</v>
      </c>
      <c r="L22" s="99">
        <f t="shared" si="16"/>
        <v>11281000</v>
      </c>
      <c r="M22" s="99">
        <f t="shared" si="16"/>
        <v>14034000</v>
      </c>
      <c r="N22" s="100">
        <f t="shared" si="16"/>
        <v>17387000</v>
      </c>
      <c r="O22" s="100">
        <f t="shared" si="16"/>
        <v>20375000</v>
      </c>
      <c r="P22" s="100">
        <f t="shared" si="16"/>
        <v>25100000</v>
      </c>
      <c r="Q22" s="100">
        <f t="shared" si="16"/>
        <v>31204000</v>
      </c>
      <c r="R22" s="100">
        <f t="shared" si="16"/>
        <v>33792000</v>
      </c>
      <c r="S22" s="100">
        <f t="shared" si="16"/>
        <v>36121000</v>
      </c>
      <c r="T22" s="100">
        <f t="shared" si="16"/>
        <v>42321000</v>
      </c>
      <c r="U22" s="100">
        <f t="shared" si="16"/>
        <v>47901000</v>
      </c>
      <c r="V22" s="100">
        <f t="shared" si="16"/>
        <v>52716000</v>
      </c>
      <c r="W22" s="100">
        <f t="shared" si="16"/>
        <v>58001000</v>
      </c>
      <c r="X22" s="100">
        <f t="shared" si="16"/>
        <v>64222000</v>
      </c>
      <c r="Y22" s="100">
        <f t="shared" si="16"/>
        <v>68909000</v>
      </c>
      <c r="Z22" s="101">
        <f t="shared" si="16"/>
        <v>75153000</v>
      </c>
      <c r="AA22" s="101">
        <f t="shared" si="16"/>
        <v>81543000</v>
      </c>
      <c r="AB22" s="101">
        <f t="shared" si="16"/>
        <v>86471000</v>
      </c>
      <c r="AC22" s="101">
        <f t="shared" si="16"/>
        <v>92344000</v>
      </c>
      <c r="AD22" s="101">
        <f t="shared" si="16"/>
        <v>97479000</v>
      </c>
      <c r="AE22" s="101">
        <f t="shared" si="16"/>
        <v>101368000</v>
      </c>
      <c r="AF22" s="101">
        <f t="shared" si="16"/>
        <v>104180000</v>
      </c>
      <c r="AG22" s="101">
        <f t="shared" si="16"/>
        <v>106894000</v>
      </c>
      <c r="AH22" s="101">
        <f t="shared" si="16"/>
        <v>109740000</v>
      </c>
      <c r="AI22" s="65">
        <f t="shared" si="16"/>
        <v>114225000</v>
      </c>
      <c r="AJ22" s="65">
        <f t="shared" si="16"/>
        <v>118078000</v>
      </c>
      <c r="AK22" s="65">
        <f t="shared" si="16"/>
        <v>123564000</v>
      </c>
      <c r="AL22" s="66">
        <f t="shared" si="16"/>
        <v>128624000</v>
      </c>
      <c r="AM22" s="66">
        <f t="shared" si="16"/>
        <v>132934000</v>
      </c>
      <c r="AN22" s="66">
        <f t="shared" si="16"/>
        <v>138459000</v>
      </c>
      <c r="AO22" s="66">
        <f t="shared" si="16"/>
        <v>141109000</v>
      </c>
      <c r="AP22" s="66">
        <f t="shared" si="16"/>
        <v>144482000</v>
      </c>
      <c r="AQ22" s="66">
        <f t="shared" si="16"/>
        <v>146678000</v>
      </c>
      <c r="AR22" s="66">
        <f t="shared" si="16"/>
        <v>148251000</v>
      </c>
      <c r="AS22" s="66">
        <f t="shared" si="16"/>
        <v>153190000</v>
      </c>
      <c r="AT22" s="66">
        <f t="shared" si="16"/>
        <v>158932000</v>
      </c>
      <c r="AU22" s="66">
        <f t="shared" si="16"/>
        <v>161216000</v>
      </c>
      <c r="AV22" s="66">
        <f t="shared" si="16"/>
        <v>167000000</v>
      </c>
      <c r="AW22" s="66">
        <f t="shared" si="16"/>
        <v>173611000</v>
      </c>
      <c r="AX22" s="67">
        <f t="shared" si="16"/>
        <v>178384000</v>
      </c>
      <c r="AY22" s="67">
        <f t="shared" si="16"/>
        <v>182042000</v>
      </c>
      <c r="AZ22" s="67">
        <f t="shared" si="16"/>
        <v>184681000</v>
      </c>
      <c r="BA22" s="67">
        <f t="shared" si="16"/>
        <v>189731000</v>
      </c>
      <c r="BB22" s="67">
        <f t="shared" si="16"/>
        <v>193930000</v>
      </c>
      <c r="BC22" s="67">
        <f t="shared" si="16"/>
        <v>196853000</v>
      </c>
      <c r="BD22" s="67">
        <f t="shared" si="16"/>
        <v>199362000</v>
      </c>
      <c r="BE22" s="67">
        <f>BD22+BE19</f>
        <v>201703000</v>
      </c>
      <c r="BF22" s="67">
        <f>BE22+BF19</f>
        <v>203912000</v>
      </c>
      <c r="BG22" s="67">
        <f>BF22+BG19</f>
        <v>208701000</v>
      </c>
      <c r="BH22" s="67">
        <f t="shared" si="16"/>
        <v>211289000</v>
      </c>
      <c r="BI22" s="67">
        <f t="shared" si="16"/>
        <v>213529000</v>
      </c>
      <c r="BJ22" s="68">
        <f t="shared" si="16"/>
        <v>216929000</v>
      </c>
      <c r="BK22" s="68">
        <f t="shared" si="16"/>
        <v>221486000</v>
      </c>
      <c r="BL22" s="68">
        <f t="shared" si="16"/>
        <v>225294000</v>
      </c>
      <c r="BM22" s="68">
        <f t="shared" si="16"/>
        <v>231529000</v>
      </c>
      <c r="BN22" s="68">
        <f t="shared" si="17"/>
        <v>233284000</v>
      </c>
      <c r="BO22" s="68">
        <f t="shared" si="17"/>
        <v>236923000</v>
      </c>
      <c r="BP22" s="68">
        <f t="shared" si="17"/>
        <v>237579000</v>
      </c>
      <c r="BQ22" s="68">
        <f t="shared" si="17"/>
        <v>239769000</v>
      </c>
      <c r="BR22" s="68">
        <f t="shared" si="17"/>
        <v>243702000</v>
      </c>
      <c r="BS22" s="68">
        <f t="shared" si="17"/>
        <v>247478000</v>
      </c>
      <c r="BT22" s="68">
        <f t="shared" si="18"/>
        <v>253630000</v>
      </c>
      <c r="BU22" s="68">
        <f t="shared" si="18"/>
        <v>255880000</v>
      </c>
      <c r="BV22" s="69">
        <f t="shared" si="18"/>
        <v>258306000</v>
      </c>
      <c r="BW22" s="69">
        <f t="shared" si="18"/>
        <v>259972000</v>
      </c>
      <c r="BX22" s="69">
        <f t="shared" si="18"/>
        <v>263981000</v>
      </c>
      <c r="BY22" s="69">
        <f t="shared" si="18"/>
        <v>265345000</v>
      </c>
      <c r="BZ22" s="69">
        <f t="shared" si="18"/>
        <v>268226000</v>
      </c>
      <c r="CA22" s="69">
        <f t="shared" si="18"/>
        <v>269789000</v>
      </c>
      <c r="CB22" s="69">
        <f t="shared" si="18"/>
        <v>273302000</v>
      </c>
      <c r="CC22" s="69">
        <f t="shared" si="18"/>
        <v>274509000</v>
      </c>
      <c r="CD22" s="69">
        <f t="shared" si="18"/>
        <v>279634000</v>
      </c>
      <c r="CE22" s="69">
        <f t="shared" si="18"/>
        <v>280598000</v>
      </c>
      <c r="CF22" s="69">
        <f t="shared" si="18"/>
        <v>283635000</v>
      </c>
      <c r="CG22" s="69">
        <f t="shared" si="18"/>
        <v>290188000</v>
      </c>
      <c r="CH22" s="70">
        <f t="shared" si="18"/>
        <v>294530000</v>
      </c>
      <c r="CI22" s="70">
        <f t="shared" si="18"/>
        <v>296109000</v>
      </c>
      <c r="CJ22" s="70">
        <f t="shared" si="18"/>
        <v>299212000</v>
      </c>
      <c r="CK22" s="70">
        <f t="shared" si="18"/>
        <v>299212000</v>
      </c>
      <c r="CL22" s="70">
        <f t="shared" si="18"/>
        <v>299212000</v>
      </c>
      <c r="CM22" s="70">
        <f t="shared" si="18"/>
        <v>299212000</v>
      </c>
      <c r="CN22" s="70">
        <f t="shared" si="18"/>
        <v>299212000</v>
      </c>
      <c r="CO22" s="70">
        <f t="shared" si="18"/>
        <v>299212000</v>
      </c>
      <c r="CP22" s="70">
        <f t="shared" si="18"/>
        <v>299212000</v>
      </c>
      <c r="CQ22" s="70">
        <f t="shared" si="18"/>
        <v>299212000</v>
      </c>
      <c r="CR22" s="70">
        <f t="shared" si="18"/>
        <v>299212000</v>
      </c>
      <c r="CS22" s="70">
        <f t="shared" si="18"/>
        <v>299212000</v>
      </c>
    </row>
    <row r="23" spans="1:97">
      <c r="A23" s="108"/>
      <c r="AJ23" s="30"/>
      <c r="AK23" s="30"/>
    </row>
    <row r="24" spans="1:97" ht="14.25">
      <c r="A24" s="109" t="s">
        <v>295</v>
      </c>
      <c r="M24" s="110"/>
      <c r="Y24" s="111" t="s">
        <v>296</v>
      </c>
      <c r="AI24" s="112"/>
      <c r="AJ24" s="112"/>
      <c r="AK24" s="113" t="s">
        <v>297</v>
      </c>
      <c r="AV24" s="110"/>
      <c r="AW24" s="111" t="s">
        <v>298</v>
      </c>
      <c r="BI24" s="111" t="s">
        <v>299</v>
      </c>
      <c r="BU24" s="111" t="s">
        <v>299</v>
      </c>
      <c r="CG24" s="111" t="s">
        <v>300</v>
      </c>
    </row>
    <row r="25" spans="1:97">
      <c r="M25" s="114"/>
      <c r="Y25" s="115">
        <f>Y11-M11</f>
        <v>6701</v>
      </c>
      <c r="AI25" s="114"/>
      <c r="AJ25" s="114"/>
      <c r="AK25" s="115">
        <f>AK11-Y11</f>
        <v>6366</v>
      </c>
      <c r="AN25" s="116"/>
      <c r="AO25" s="116"/>
      <c r="AP25" s="116"/>
      <c r="AQ25" s="116"/>
      <c r="AR25" s="116"/>
      <c r="AS25" s="116"/>
      <c r="AT25" s="116"/>
      <c r="AV25" s="114"/>
      <c r="AW25" s="115">
        <f>AW11-AK11</f>
        <v>5019</v>
      </c>
      <c r="BI25" s="115">
        <f>BI11-AW11</f>
        <v>3629</v>
      </c>
      <c r="BU25" s="115">
        <f>BU11-BI11</f>
        <v>2486</v>
      </c>
      <c r="CG25" s="115">
        <f>CG11-BU11</f>
        <v>1752</v>
      </c>
    </row>
    <row r="26" spans="1:97">
      <c r="M26" s="110" t="s">
        <v>301</v>
      </c>
      <c r="Y26" s="111" t="s">
        <v>302</v>
      </c>
      <c r="AK26" s="111" t="s">
        <v>303</v>
      </c>
      <c r="AV26" s="110"/>
      <c r="AW26" s="111" t="s">
        <v>304</v>
      </c>
      <c r="BI26" s="111" t="s">
        <v>305</v>
      </c>
      <c r="BU26" s="111" t="s">
        <v>305</v>
      </c>
      <c r="CG26" s="111" t="s">
        <v>306</v>
      </c>
    </row>
    <row r="27" spans="1:97">
      <c r="M27" s="114"/>
      <c r="Y27" s="115">
        <f>Y14-M14</f>
        <v>6386</v>
      </c>
      <c r="AK27" s="115">
        <f>AK14-Y14</f>
        <v>6187</v>
      </c>
      <c r="AV27" s="114"/>
      <c r="AW27" s="115">
        <f>AW14-AK14</f>
        <v>5052</v>
      </c>
      <c r="BI27" s="115">
        <f>BI14-AW14</f>
        <v>3506</v>
      </c>
      <c r="BU27" s="115">
        <f>BU14-BI14</f>
        <v>2512</v>
      </c>
      <c r="CG27" s="115">
        <f>CG14-BU14</f>
        <v>1711</v>
      </c>
    </row>
    <row r="28" spans="1:97">
      <c r="M28" s="117" t="s">
        <v>307</v>
      </c>
      <c r="AN28" s="116"/>
      <c r="AO28" s="116"/>
      <c r="AP28" s="116"/>
      <c r="AQ28" s="116"/>
      <c r="AR28" s="116"/>
      <c r="AS28" s="116"/>
      <c r="AT28" s="116"/>
      <c r="AV28" s="117"/>
    </row>
    <row r="29" spans="1:97">
      <c r="M29" s="110"/>
      <c r="Y29" s="111" t="s">
        <v>308</v>
      </c>
      <c r="AK29" s="111" t="s">
        <v>309</v>
      </c>
      <c r="AV29" s="110"/>
      <c r="AW29" s="111" t="s">
        <v>310</v>
      </c>
      <c r="BI29" s="111" t="s">
        <v>311</v>
      </c>
      <c r="BU29" s="111" t="s">
        <v>311</v>
      </c>
      <c r="CG29" s="111" t="s">
        <v>312</v>
      </c>
    </row>
    <row r="30" spans="1:97">
      <c r="M30" s="114"/>
      <c r="Y30" s="115">
        <f>Y15-M15</f>
        <v>5965</v>
      </c>
      <c r="AK30" s="115">
        <f>AK15-Y15</f>
        <v>5861</v>
      </c>
      <c r="AV30" s="114"/>
      <c r="AW30" s="115">
        <f>AW15-AK15</f>
        <v>4786</v>
      </c>
      <c r="BI30" s="115">
        <f>BI15-AW15</f>
        <v>3298</v>
      </c>
      <c r="BU30" s="115">
        <f>BU15-BI15</f>
        <v>2330</v>
      </c>
      <c r="CG30" s="115">
        <f>CG15-BU15</f>
        <v>1585</v>
      </c>
    </row>
    <row r="31" spans="1:97">
      <c r="M31" s="110"/>
      <c r="Y31" s="111" t="s">
        <v>313</v>
      </c>
      <c r="AK31" s="111" t="s">
        <v>314</v>
      </c>
      <c r="AV31" s="110"/>
      <c r="AW31" s="111" t="s">
        <v>315</v>
      </c>
      <c r="BI31" s="111" t="s">
        <v>316</v>
      </c>
      <c r="BU31" s="111" t="s">
        <v>316</v>
      </c>
      <c r="CG31" s="111" t="s">
        <v>317</v>
      </c>
    </row>
    <row r="32" spans="1:97">
      <c r="M32" s="114"/>
      <c r="Y32" s="115">
        <f>Y16-M16</f>
        <v>421</v>
      </c>
      <c r="AK32" s="115">
        <f>AK16-Y16</f>
        <v>326</v>
      </c>
      <c r="AV32" s="114"/>
      <c r="AW32" s="115">
        <f>AW16-AK16</f>
        <v>266</v>
      </c>
      <c r="BI32" s="115">
        <f>BI16-AW16</f>
        <v>208</v>
      </c>
      <c r="BU32" s="115">
        <f>BU16-BI16</f>
        <v>182</v>
      </c>
      <c r="CG32" s="115">
        <f>CG16-BU16</f>
        <v>126</v>
      </c>
    </row>
    <row r="33" spans="13:85">
      <c r="M33" s="110"/>
      <c r="Y33" s="111" t="s">
        <v>318</v>
      </c>
      <c r="AK33" s="111" t="s">
        <v>319</v>
      </c>
      <c r="AV33" s="110"/>
      <c r="AW33" s="111" t="s">
        <v>320</v>
      </c>
      <c r="BI33" s="111" t="s">
        <v>321</v>
      </c>
      <c r="BU33" s="111" t="s">
        <v>321</v>
      </c>
      <c r="CG33" s="111" t="s">
        <v>322</v>
      </c>
    </row>
    <row r="34" spans="13:85">
      <c r="M34" s="114"/>
      <c r="Y34" s="115">
        <f>Y21-M21</f>
        <v>4010606000</v>
      </c>
      <c r="AK34" s="115">
        <f>AK21-Y21</f>
        <v>3952899000</v>
      </c>
      <c r="AV34" s="114"/>
      <c r="AW34" s="115">
        <f>AW21-AK21</f>
        <v>3231838000</v>
      </c>
      <c r="BI34" s="115">
        <f>BI21-AW21</f>
        <v>2174563000</v>
      </c>
      <c r="BU34" s="115">
        <f>BU21-BI21</f>
        <v>1551227000</v>
      </c>
      <c r="CG34" s="115">
        <f>CG21-BU21</f>
        <v>1460489000</v>
      </c>
    </row>
    <row r="35" spans="13:85">
      <c r="M35" s="110"/>
      <c r="Y35" s="111" t="s">
        <v>323</v>
      </c>
      <c r="AK35" s="111" t="s">
        <v>324</v>
      </c>
      <c r="AV35" s="110"/>
      <c r="AW35" s="111" t="s">
        <v>325</v>
      </c>
      <c r="BI35" s="111" t="s">
        <v>326</v>
      </c>
      <c r="BU35" s="111" t="s">
        <v>326</v>
      </c>
      <c r="CG35" s="111" t="s">
        <v>327</v>
      </c>
    </row>
    <row r="36" spans="13:85">
      <c r="M36" s="114"/>
      <c r="Y36" s="115">
        <f>Y22-M22</f>
        <v>54875000</v>
      </c>
      <c r="AK36" s="115">
        <f>AK22-Y22</f>
        <v>54655000</v>
      </c>
      <c r="AV36" s="114"/>
      <c r="AW36" s="115">
        <f>AW22-AK22</f>
        <v>50047000</v>
      </c>
      <c r="BI36" s="115">
        <f>BI22-AW22</f>
        <v>39918000</v>
      </c>
      <c r="BU36" s="115">
        <f>BU22-BI22</f>
        <v>42351000</v>
      </c>
      <c r="CG36" s="115">
        <f>CG22-BU22</f>
        <v>34308000</v>
      </c>
    </row>
  </sheetData>
  <phoneticPr fontId="3"/>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令和3年度</vt:lpstr>
      <vt:lpstr>令和3年度3</vt:lpstr>
      <vt:lpstr>参照資料</vt:lpstr>
      <vt:lpstr>給付件数累計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2021-07-28T11:08:35Z</dcterms:modified>
</cp:coreProperties>
</file>