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54" sheetId="1" r:id="rId1"/>
  </sheets>
  <definedNames>
    <definedName name="_xlnm.Print_Area" localSheetId="0">'No154'!$A$1:$AX$516</definedName>
  </definedNames>
  <calcPr fullCalcOnLoad="1"/>
</workbook>
</file>

<file path=xl/sharedStrings.xml><?xml version="1.0" encoding="utf-8"?>
<sst xmlns="http://schemas.openxmlformats.org/spreadsheetml/2006/main" count="340" uniqueCount="202">
  <si>
    <t>事業番号</t>
  </si>
  <si>
    <t>154</t>
  </si>
  <si>
    <t>　　　　　　　　　　　　平成２６年行政事業レビューシート</t>
  </si>
  <si>
    <t>（復興庁）</t>
  </si>
  <si>
    <t>事業名</t>
  </si>
  <si>
    <t>漁港関係等災害復旧事業</t>
  </si>
  <si>
    <t>担当部局庁</t>
  </si>
  <si>
    <t>復興庁</t>
  </si>
  <si>
    <t>作成責任者</t>
  </si>
  <si>
    <t>事業開始・
終了(予定）年度</t>
  </si>
  <si>
    <t>平成24年度～平成29年度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</si>
  <si>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</si>
  <si>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</si>
  <si>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</si>
  <si>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</si>
  <si>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</si>
  <si>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</si>
  <si>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</si>
  <si>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</si>
  <si>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公共土木施設災害復旧事業費国庫負担法、農林水産業施設災害復旧事業費国庫補助の暫定措置に関する法律、東日本大震災による被害を受けた公共土木施設の災害復旧事業等に係る工事の国等による代行に関する法律</t>
  </si>
  <si>
    <t>関係する計画、通知等</t>
  </si>
  <si>
    <t>－</t>
  </si>
  <si>
    <r>
      <t xml:space="preserve">事業の目的
</t>
    </r>
    <r>
      <rPr>
        <sz val="11"/>
        <color theme="1"/>
        <rFont val="Calibri"/>
        <family val="3"/>
      </rPr>
      <t>（目指す姿を簡潔に。3行程度以内）</t>
    </r>
  </si>
  <si>
    <t>　東日本大震災により被害を受けた漁港や海岸等を早期に復旧し、地域住民の生活の安定と水産物の安定供給体制の速やかな復旧を図る。</t>
  </si>
  <si>
    <r>
      <t xml:space="preserve">事業概要
</t>
    </r>
    <r>
      <rPr>
        <sz val="11"/>
        <color theme="1"/>
        <rFont val="Calibri"/>
        <family val="3"/>
      </rPr>
      <t>（5行程度以内。別添可）</t>
    </r>
  </si>
  <si>
    <t>国による代行事業、都道府県・市町村等による国庫補助事業により以下の事業を実施。
①漁港施設等災害復旧事業
　災害により被災した防波堤、岸壁等の漁港施設、堤防、護岸等の海岸を防護するための施設等の災害復旧を行う事業
　　(補助率：2/3等)
　災害により被災した沿岸漁場整備開発施設等の漁業用施設等の災害復旧を行う事業
　　(補助率：6.5/10等)
②漁港施設等災害関連事業
　漁港施設等の災害復旧事業に関連して、同時に被災した漁業集落環境施設の復旧を行う事業
　　(補助率：5/10等)</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</si>
  <si>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</si>
  <si>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</si>
  <si>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</si>
  <si>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</si>
  <si>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</si>
  <si>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</si>
  <si>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</si>
  <si>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</si>
  <si>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</si>
  <si>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</si>
  <si>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</si>
  <si>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t>
  </si>
  <si>
    <t>前年度から繰越し</t>
  </si>
  <si>
    <t>-</t>
  </si>
  <si>
    <t>翌年度へ繰越し</t>
  </si>
  <si>
    <t>-</t>
  </si>
  <si>
    <t>予備費等</t>
  </si>
  <si>
    <t>計</t>
  </si>
  <si>
    <t>執行額</t>
  </si>
  <si>
    <t>執行率（％）</t>
  </si>
  <si>
    <t>成果目標及び成果実績
（アウトカム）</t>
  </si>
  <si>
    <t>成果指標</t>
  </si>
  <si>
    <t>単位</t>
  </si>
  <si>
    <t>目標値
（27年度）</t>
  </si>
  <si>
    <t>陸揚げ岸壁の機能が全て回復した漁港の割合
（上段（ ）は、部分的に陸揚げ可能な場合を含む。）</t>
  </si>
  <si>
    <t>成果実績</t>
  </si>
  <si>
    <t>％</t>
  </si>
  <si>
    <r>
      <t>(72</t>
    </r>
    <r>
      <rPr>
        <sz val="11"/>
        <color theme="1"/>
        <rFont val="Calibri"/>
        <family val="3"/>
      </rPr>
      <t>)
30</t>
    </r>
  </si>
  <si>
    <t>(83)
36</t>
  </si>
  <si>
    <t>(91)
54</t>
  </si>
  <si>
    <t>目標値</t>
  </si>
  <si>
    <t>達成度</t>
  </si>
  <si>
    <t>％</t>
  </si>
  <si>
    <r>
      <t>(72</t>
    </r>
    <r>
      <rPr>
        <sz val="11"/>
        <color theme="1"/>
        <rFont val="Calibri"/>
        <family val="3"/>
      </rPr>
      <t>)
30</t>
    </r>
  </si>
  <si>
    <t>(83)
36</t>
  </si>
  <si>
    <t>(91)
54</t>
  </si>
  <si>
    <t>活動指標及び活動実績
（アウトプット）</t>
  </si>
  <si>
    <t>活動指標</t>
  </si>
  <si>
    <t>26年度活動見込</t>
  </si>
  <si>
    <t>復旧工事実施漁港数</t>
  </si>
  <si>
    <t>活動実績</t>
  </si>
  <si>
    <t>漁港</t>
  </si>
  <si>
    <t>―</t>
  </si>
  <si>
    <t>当初見込み</t>
  </si>
  <si>
    <t>－</t>
  </si>
  <si>
    <t>単位当たり
コスト</t>
  </si>
  <si>
    <t>算出根拠</t>
  </si>
  <si>
    <t>26年度見込</t>
  </si>
  <si>
    <t>被害状況に応じて、毎年度工事内容､規模等が変動することから、年度間の単位当たりコストの比較は適当ではない。　　　　　　　　　　　　　</t>
  </si>
  <si>
    <t>計算式</t>
  </si>
  <si>
    <t>　　/</t>
  </si>
  <si>
    <t>平成26・27年度予算内訳（単位：百万円）</t>
  </si>
  <si>
    <t>費　目</t>
  </si>
  <si>
    <t>26年度当初予算</t>
  </si>
  <si>
    <t>主な増減理由</t>
  </si>
  <si>
    <t>漁港施設災害復旧事業費補助</t>
  </si>
  <si>
    <t>　漁港・海岸等の災害復旧等事業について、事業規模の縮小に伴う減</t>
  </si>
  <si>
    <t>漁港施設災害関連事業費補助</t>
  </si>
  <si>
    <t>事業所管部局による点検・改善</t>
  </si>
  <si>
    <t>項　　目</t>
  </si>
  <si>
    <t>評　価</t>
  </si>
  <si>
    <t>評価に関する説明</t>
  </si>
  <si>
    <t>国費投入の
必要性</t>
  </si>
  <si>
    <t>広く国民のニーズがあるか。国費を投入しなければ事業目的が達成できないのか。</t>
  </si>
  <si>
    <t>○</t>
  </si>
  <si>
    <r>
      <t>　関係法令に基づき、</t>
    </r>
    <r>
      <rPr>
        <sz val="11"/>
        <color theme="1"/>
        <rFont val="Calibri"/>
        <family val="3"/>
      </rPr>
      <t>東日本大震災により被災した施設の速やかな復旧を図り、公共の福祉を確保することを目的に、国・地方自治体が実施している重要な事業である。</t>
    </r>
  </si>
  <si>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</si>
  <si>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</si>
  <si>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</si>
  <si>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</si>
  <si>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事業実施に当たり、やむを得ない場合を除き一般競争入札等を実施し、競争性を確保している。
　コスト縮減に向けて取り組んでいるが、被害状況に応じて、毎年度工事内容､規模等が変動することから、年度間の単位当たりコストの比較は適当ではない。
　被災した施設の復旧に必要な事業費の一部を補助しているが、事業費については、関係法令等に基づき、被災箇所ごとに被災状況、復旧計画について現地調査を行い決定しており、その使途は、事業目的に即し必要なものに限定されてい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</si>
  <si>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</si>
  <si>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</si>
  <si>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</si>
  <si>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</si>
  <si>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</si>
  <si>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</si>
  <si>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</si>
  <si>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</si>
  <si>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東日本大震災により被災した施設について、速やかな復旧等を行っており、復旧された施設は、従前の効用を回復し活用されている。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</si>
  <si>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</si>
  <si>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</si>
  <si>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</si>
  <si>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</si>
  <si>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</si>
  <si>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</si>
  <si>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</si>
  <si>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</si>
  <si>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災害復旧事業は、被災した施設の速やかな復旧を図るため、法令等に基づく必要な手順を踏まえて決定された事業費に基づいて適切に実施している。</t>
  </si>
  <si>
    <t>改善の
方向性</t>
  </si>
  <si>
    <r>
      <t>　災害復旧事業のコスト削減事例集を見直しつつ、地方公共団体への周知に努めているところ。また、平成</t>
    </r>
    <r>
      <rPr>
        <sz val="11"/>
        <color theme="1"/>
        <rFont val="Calibri"/>
        <family val="3"/>
      </rPr>
      <t>22年度より交付決定するものについて、事務費に対する補助を廃止したところである。
　今後とも、工事コストの削減を図るなど、効率的な事業実施に努める。</t>
    </r>
  </si>
  <si>
    <t>外部有識者の所見</t>
  </si>
  <si>
    <t>点検対象外</t>
  </si>
  <si>
    <t>行政事業レビュー推進チームの所見</t>
  </si>
  <si>
    <t>現状通り</t>
  </si>
  <si>
    <t>東日本大震災により被害を受けた漁港や海岸等を早期に復旧し、地域住民の生活の安定と水産物の安定供給体制の速やかな復旧を図ることを目的とした復興に資する必要性の高い事業である。しかし、平成25年度に多額の繰越を出していることを踏まえ、予算要求に当たっては事業規模の精査を行う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</si>
  <si>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</si>
  <si>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</si>
  <si>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</si>
  <si>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・「予算額・執行額」の平成23年度部分については、農林水産省が計上した同様の事業（No0346）の予算額等を参考記載しているもの。
・同事業における平成24年度以降への繰越し額
　平成24年度　235,623百万円、平成25年度　92,661百万円
○平成22年度公開プロセス（レビューシートNo.485）
No.９：漁港関係等災害復旧事業
改善（レクリエーション施設の補助対象からの除外、事業の効率化、コスト削減）
漁港関係等災害復旧事業の見直しの余地については、「一部改善」という方が４名で一番多い結果でした。その中で主なコメントを紹介しますと、「事業の効率化、コストの削減に努める」、「レクリエーション施設を補助対象から外す」というご意見がありました。この公開プロセスの結論としては、レクリエーション施設を補助対象から外す、事業の効率化、コスト削減に努めるということを含めて「改善」とさせていただきます。本取りまとめ結果を踏まえ、予算要求等に向けて検討いたします。
《対応状況》
レクリエーション施設を補助対象から除外するとともに、事業の効率化、コスト削減を図るため、災害復旧事業にかかるコスト削減事例集の見直しを行い、地方公共団体への周知に努めた。</t>
  </si>
  <si>
    <r>
      <t>平成2</t>
    </r>
    <r>
      <rPr>
        <sz val="11"/>
        <color theme="1"/>
        <rFont val="Calibri"/>
        <family val="3"/>
      </rPr>
      <t>3年</t>
    </r>
  </si>
  <si>
    <r>
      <t>平成2</t>
    </r>
    <r>
      <rPr>
        <sz val="11"/>
        <color theme="1"/>
        <rFont val="Calibri"/>
        <family val="3"/>
      </rPr>
      <t>4年</t>
    </r>
  </si>
  <si>
    <t>100</t>
  </si>
  <si>
    <r>
      <t>平成2</t>
    </r>
    <r>
      <rPr>
        <sz val="11"/>
        <color theme="1"/>
        <rFont val="Calibri"/>
        <family val="3"/>
      </rPr>
      <t>5年</t>
    </r>
  </si>
  <si>
    <t>135</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</si>
  <si>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</si>
  <si>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</si>
  <si>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A.株式会社不動テトラ</t>
  </si>
  <si>
    <t>E.</t>
  </si>
  <si>
    <t>使　途</t>
  </si>
  <si>
    <t>金　額
(百万円）</t>
  </si>
  <si>
    <t>建設費</t>
  </si>
  <si>
    <t>国による漁港海岸災害復旧工事に係る請負工事費</t>
  </si>
  <si>
    <t>B.茨城県</t>
  </si>
  <si>
    <t>F.</t>
  </si>
  <si>
    <t>県事業費</t>
  </si>
  <si>
    <t>県営事業実施経費(詳細はCに記載)</t>
  </si>
  <si>
    <t>C.茨城県</t>
  </si>
  <si>
    <t>G.</t>
  </si>
  <si>
    <t>建設費</t>
  </si>
  <si>
    <t>災害復旧に係る請負工事費
東亜・鈴縫特定建設工事共同企業体
　一般競争入札　520百万円等
(株)秋山工務店　指名競争入札　35百万円等
豊国工業(株)　随意契約 15百万円</t>
  </si>
  <si>
    <t>D.青森県八戸市</t>
  </si>
  <si>
    <t>H.</t>
  </si>
  <si>
    <t>災害復旧に係る請負工事費
(株)下館組　指名競争入札　1百万円</t>
  </si>
  <si>
    <t>支出先上位１０者リスト</t>
  </si>
  <si>
    <t>A.</t>
  </si>
  <si>
    <t>支　出　先</t>
  </si>
  <si>
    <t>業　務　概　要</t>
  </si>
  <si>
    <t>支　出　額
（百万円）</t>
  </si>
  <si>
    <t>入札者数</t>
  </si>
  <si>
    <t>落札率</t>
  </si>
  <si>
    <t>株式会社不動テトラ</t>
  </si>
  <si>
    <t>平成23年度荒浜漁港海岸災害復旧工事（その１）</t>
  </si>
  <si>
    <t>平成23年度荒浜漁港海岸災害復旧工事（その２）</t>
  </si>
  <si>
    <t>平成23年度荒浜漁港海岸災害復旧工事（その３）</t>
  </si>
  <si>
    <t>平成24年度荒浜漁港海岸堤防（北工区）災害復旧工事</t>
  </si>
  <si>
    <t>平成25年度荒浜漁港海岸堤防災害復旧工事</t>
  </si>
  <si>
    <t>東洋建設株式会社</t>
  </si>
  <si>
    <t>平成25年度石巻漁港矢板式岸壁災害復旧工事(補償費含む)</t>
  </si>
  <si>
    <t>寄神建設株式会社</t>
  </si>
  <si>
    <t>平成23年度磯浜漁港海岸災害復旧工事（その2）</t>
  </si>
  <si>
    <t>平成24年度磯浜漁港海岸堤防災害復旧工事</t>
  </si>
  <si>
    <t>五洋建設株式会社</t>
  </si>
  <si>
    <t>平成24年度石巻漁港重力式岸壁災害復旧工事</t>
  </si>
  <si>
    <t>株式会社大本組</t>
  </si>
  <si>
    <t>平成24年度荒浜漁港海岸堤防（南工区）災害復旧工事</t>
  </si>
  <si>
    <t>徳倉建設株式会社</t>
  </si>
  <si>
    <t>平成25年度磯浜漁港海岸堤防（南工区）災害復旧工事</t>
  </si>
  <si>
    <t>若築建設株式会社</t>
  </si>
  <si>
    <t>平成24年度気仙沼漁港-6m桟橋災害復旧工事</t>
  </si>
  <si>
    <t>鹿島道路株式会社</t>
  </si>
  <si>
    <t>平成24年度石巻漁港臨港道路災害復旧工事</t>
  </si>
  <si>
    <t>一般社団法人水産土木建設技術ｾﾝﾀｰ</t>
  </si>
  <si>
    <t>平成24年度荒浜漁港海岸・磯浜漁港海岸現場技術業務</t>
  </si>
  <si>
    <t>復建調査設計株式会社</t>
  </si>
  <si>
    <t>平成25年度石巻漁港外1漁港災害復旧詳細設計業務</t>
  </si>
  <si>
    <t>B.</t>
  </si>
  <si>
    <t>宮城県</t>
  </si>
  <si>
    <t>漁港施設、海岸保全施設等の災害復旧、市町村事業に対する補助金交付</t>
  </si>
  <si>
    <t>－</t>
  </si>
  <si>
    <t>岩手県</t>
  </si>
  <si>
    <t>福島県</t>
  </si>
  <si>
    <t>漁港施設、海岸保全施設等の災害復旧</t>
  </si>
  <si>
    <t>茨城県</t>
  </si>
  <si>
    <t>C.</t>
  </si>
  <si>
    <t>D.</t>
  </si>
  <si>
    <t>宮城県石巻市</t>
  </si>
  <si>
    <t>宮城県気仙沼市</t>
  </si>
  <si>
    <t>岩手県大船渡市</t>
  </si>
  <si>
    <t>宮城県南三陸町</t>
  </si>
  <si>
    <t>岩手県釜石市</t>
  </si>
  <si>
    <t>宮城県女川町</t>
  </si>
  <si>
    <t>岩手県宮古市</t>
  </si>
  <si>
    <t>宮城県東松島市</t>
  </si>
  <si>
    <t>宮城県七ヶ浜町</t>
  </si>
  <si>
    <t>岩手県陸前高田市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</si>
</sst>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9"/>
      <name val="ＭＳ Ｐゴシック"/>
      <family val="3"/>
    </font>
    <font>
      <sz val="10"/>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ゴシック"/>
      <family val="3"/>
    </font>
    <font>
      <sz val="11"/>
      <color indexed="8"/>
      <name val="ＭＳ ゴシック"/>
      <family val="3"/>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bottom style="thin"/>
    </border>
    <border>
      <left style="thin"/>
      <right/>
      <top/>
      <bottom/>
    </border>
    <border>
      <left/>
      <right style="thin"/>
      <top/>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hair"/>
    </border>
    <border>
      <left/>
      <right/>
      <top/>
      <bottom style="hair"/>
    </border>
    <border>
      <left/>
      <right style="thin"/>
      <top/>
      <bottom style="hair"/>
    </border>
    <border>
      <left style="thin"/>
      <right/>
      <top/>
      <bottom style="hair"/>
    </border>
    <border>
      <left/>
      <right style="double"/>
      <top style="thin"/>
      <bottom/>
    </border>
    <border>
      <left/>
      <right style="double"/>
      <top/>
      <bottom/>
    </border>
    <border>
      <left/>
      <right style="double"/>
      <top/>
      <bottom style="hair"/>
    </border>
    <border>
      <left style="medium"/>
      <right/>
      <top style="medium"/>
      <bottom/>
    </border>
    <border>
      <left/>
      <right style="double"/>
      <top style="medium"/>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66">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10" xfId="62" applyFont="1" applyBorder="1">
      <alignment vertical="center"/>
      <protection/>
    </xf>
    <xf numFmtId="0" fontId="2" fillId="0" borderId="0" xfId="62" applyFont="1" applyBorder="1">
      <alignment vertical="center"/>
      <protection/>
    </xf>
    <xf numFmtId="0" fontId="13" fillId="0" borderId="10" xfId="62" applyFont="1" applyFill="1" applyBorder="1" applyAlignment="1">
      <alignment horizontal="center" vertical="center" textRotation="255" wrapText="1"/>
      <protection/>
    </xf>
    <xf numFmtId="0" fontId="13"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7" fontId="2" fillId="0" borderId="0" xfId="62" applyNumberFormat="1" applyFont="1" applyBorder="1" applyAlignment="1">
      <alignment horizontal="right" vertical="center"/>
      <protection/>
    </xf>
    <xf numFmtId="0" fontId="14" fillId="0" borderId="0" xfId="62" applyFont="1">
      <alignment vertical="center"/>
      <protection/>
    </xf>
    <xf numFmtId="0" fontId="2" fillId="34" borderId="21" xfId="62" applyFont="1" applyFill="1" applyBorder="1" applyAlignment="1">
      <alignment vertical="center"/>
      <protection/>
    </xf>
    <xf numFmtId="0" fontId="2" fillId="33" borderId="21" xfId="62" applyFont="1" applyFill="1" applyBorder="1" applyAlignment="1">
      <alignment vertical="center"/>
      <protection/>
    </xf>
    <xf numFmtId="178" fontId="2" fillId="33" borderId="21" xfId="62" applyNumberFormat="1" applyFont="1" applyFill="1" applyBorder="1" applyAlignment="1">
      <alignment vertical="center" wrapText="1"/>
      <protection/>
    </xf>
    <xf numFmtId="178" fontId="2" fillId="33" borderId="21" xfId="62" applyNumberFormat="1" applyFont="1" applyFill="1" applyBorder="1" applyAlignment="1">
      <alignment vertical="center"/>
      <protection/>
    </xf>
    <xf numFmtId="0" fontId="2" fillId="33" borderId="22" xfId="62"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2" xfId="62" applyFont="1" applyFill="1" applyBorder="1" applyAlignment="1">
      <alignment vertical="center" shrinkToFit="1"/>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horizontal="left" vertical="center"/>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0" borderId="21" xfId="62" applyFont="1" applyBorder="1" applyAlignment="1">
      <alignment vertical="center"/>
      <protection/>
    </xf>
    <xf numFmtId="177" fontId="2" fillId="0" borderId="21" xfId="62" applyNumberFormat="1" applyFont="1" applyBorder="1" applyAlignment="1">
      <alignment vertical="center" wrapText="1"/>
      <protection/>
    </xf>
    <xf numFmtId="177" fontId="2" fillId="0" borderId="21" xfId="62" applyNumberFormat="1" applyFont="1" applyBorder="1" applyAlignment="1">
      <alignment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34" borderId="21" xfId="62" applyFont="1" applyFill="1" applyBorder="1" applyAlignment="1">
      <alignment horizontal="center" vertical="center"/>
      <protection/>
    </xf>
    <xf numFmtId="0" fontId="2" fillId="34" borderId="21" xfId="62" applyFont="1" applyFill="1" applyBorder="1" applyAlignment="1">
      <alignment horizontal="center" vertical="center" wrapText="1"/>
      <protection/>
    </xf>
    <xf numFmtId="0" fontId="2" fillId="34" borderId="22"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0" fontId="2" fillId="0" borderId="24" xfId="62" applyFont="1" applyBorder="1" applyAlignment="1">
      <alignment vertical="center"/>
      <protection/>
    </xf>
    <xf numFmtId="0" fontId="2" fillId="0" borderId="22" xfId="62" applyFont="1" applyBorder="1" applyAlignment="1">
      <alignment vertical="center" shrinkToFit="1"/>
      <protection/>
    </xf>
    <xf numFmtId="0" fontId="2" fillId="0" borderId="23" xfId="62" applyFont="1" applyBorder="1" applyAlignment="1">
      <alignment vertical="center" shrinkToFit="1"/>
      <protection/>
    </xf>
    <xf numFmtId="0" fontId="2" fillId="0" borderId="24" xfId="62" applyFont="1" applyBorder="1" applyAlignment="1">
      <alignment vertical="center" shrinkToFit="1"/>
      <protection/>
    </xf>
    <xf numFmtId="1" fontId="2" fillId="0" borderId="21" xfId="62" applyNumberFormat="1" applyFont="1" applyBorder="1" applyAlignment="1">
      <alignment vertical="center" wrapText="1"/>
      <protection/>
    </xf>
    <xf numFmtId="1" fontId="2" fillId="0" borderId="21" xfId="62" applyNumberFormat="1" applyFont="1" applyBorder="1" applyAlignment="1">
      <alignment vertical="center"/>
      <protection/>
    </xf>
    <xf numFmtId="10" fontId="2" fillId="0" borderId="22" xfId="62" applyNumberFormat="1" applyFont="1" applyBorder="1" applyAlignment="1">
      <alignment vertical="center"/>
      <protection/>
    </xf>
    <xf numFmtId="0" fontId="2" fillId="0" borderId="23" xfId="62" applyFont="1" applyBorder="1" applyAlignment="1">
      <alignment vertical="center"/>
      <protection/>
    </xf>
    <xf numFmtId="0" fontId="2" fillId="0" borderId="21" xfId="62" applyFont="1" applyBorder="1" applyAlignment="1">
      <alignment vertical="center" wrapText="1"/>
      <protection/>
    </xf>
    <xf numFmtId="0" fontId="2" fillId="34" borderId="25" xfId="62" applyFont="1" applyFill="1" applyBorder="1" applyAlignment="1">
      <alignment vertical="center"/>
      <protection/>
    </xf>
    <xf numFmtId="0" fontId="2" fillId="34" borderId="27" xfId="62" applyFont="1" applyFill="1" applyBorder="1" applyAlignment="1">
      <alignment vertical="center"/>
      <protection/>
    </xf>
    <xf numFmtId="0" fontId="2" fillId="0" borderId="28" xfId="62" applyFont="1" applyBorder="1" applyAlignment="1">
      <alignment vertical="center"/>
      <protection/>
    </xf>
    <xf numFmtId="0" fontId="2" fillId="0" borderId="29" xfId="62" applyFont="1" applyBorder="1" applyAlignment="1">
      <alignment vertical="center"/>
      <protection/>
    </xf>
    <xf numFmtId="0" fontId="2" fillId="0" borderId="25" xfId="62" applyFont="1" applyBorder="1" applyAlignment="1">
      <alignment vertical="center"/>
      <protection/>
    </xf>
    <xf numFmtId="0" fontId="2" fillId="0" borderId="26" xfId="62" applyFont="1" applyBorder="1" applyAlignment="1">
      <alignment vertical="center"/>
      <protection/>
    </xf>
    <xf numFmtId="0" fontId="2" fillId="0" borderId="27" xfId="62" applyFont="1" applyBorder="1" applyAlignment="1">
      <alignment vertical="center"/>
      <protection/>
    </xf>
    <xf numFmtId="0" fontId="2" fillId="0" borderId="30" xfId="62" applyFont="1" applyBorder="1" applyAlignment="1">
      <alignment vertical="center"/>
      <protection/>
    </xf>
    <xf numFmtId="0" fontId="2" fillId="0" borderId="31" xfId="62" applyFont="1" applyBorder="1" applyAlignment="1">
      <alignment vertical="center"/>
      <protection/>
    </xf>
    <xf numFmtId="0" fontId="2" fillId="0" borderId="32" xfId="62" applyFont="1" applyBorder="1" applyAlignment="1">
      <alignment vertical="center"/>
      <protection/>
    </xf>
    <xf numFmtId="0" fontId="2" fillId="0" borderId="0" xfId="62" applyFont="1" applyAlignment="1">
      <alignment vertical="center"/>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0" fontId="10" fillId="0" borderId="35" xfId="62" applyFont="1" applyBorder="1" applyAlignment="1">
      <alignment horizontal="center" vertical="center" wrapText="1"/>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177" fontId="2" fillId="0" borderId="38" xfId="62" applyNumberFormat="1" applyFont="1" applyBorder="1" applyAlignment="1">
      <alignment horizontal="right" vertical="center"/>
      <protection/>
    </xf>
    <xf numFmtId="177" fontId="2" fillId="0" borderId="34" xfId="62" applyNumberFormat="1" applyFont="1" applyBorder="1" applyAlignment="1">
      <alignment horizontal="right" vertical="center"/>
      <protection/>
    </xf>
    <xf numFmtId="177" fontId="2" fillId="0" borderId="39" xfId="62" applyNumberFormat="1" applyFont="1" applyBorder="1" applyAlignment="1">
      <alignment horizontal="right" vertical="center"/>
      <protection/>
    </xf>
    <xf numFmtId="177" fontId="2" fillId="0" borderId="40" xfId="62" applyNumberFormat="1" applyFont="1" applyBorder="1" applyAlignment="1">
      <alignment horizontal="right"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10" fillId="0" borderId="44" xfId="62" applyFont="1" applyBorder="1" applyAlignment="1">
      <alignment horizontal="left" vertical="center" wrapText="1"/>
      <protection/>
    </xf>
    <xf numFmtId="0" fontId="2" fillId="0" borderId="42" xfId="62" applyFont="1" applyBorder="1" applyAlignment="1">
      <alignment horizontal="left" vertical="center"/>
      <protection/>
    </xf>
    <xf numFmtId="0" fontId="2" fillId="0" borderId="43" xfId="62" applyFont="1" applyBorder="1" applyAlignment="1">
      <alignment horizontal="left" vertical="center"/>
      <protection/>
    </xf>
    <xf numFmtId="177" fontId="2" fillId="0" borderId="44" xfId="62" applyNumberFormat="1" applyFont="1" applyBorder="1" applyAlignment="1">
      <alignment horizontal="right" vertical="center"/>
      <protection/>
    </xf>
    <xf numFmtId="177" fontId="2" fillId="0" borderId="42" xfId="62" applyNumberFormat="1" applyFont="1" applyBorder="1" applyAlignment="1">
      <alignment horizontal="right" vertical="center"/>
      <protection/>
    </xf>
    <xf numFmtId="177" fontId="2" fillId="0" borderId="45" xfId="62" applyNumberFormat="1" applyFont="1" applyBorder="1" applyAlignment="1">
      <alignment horizontal="right" vertical="center"/>
      <protection/>
    </xf>
    <xf numFmtId="0" fontId="2" fillId="0" borderId="46" xfId="62" applyFont="1" applyBorder="1" applyAlignment="1">
      <alignment horizontal="center"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10" fillId="0" borderId="49" xfId="62" applyFont="1" applyBorder="1" applyAlignment="1">
      <alignment horizontal="left" vertical="center" wrapText="1"/>
      <protection/>
    </xf>
    <xf numFmtId="0" fontId="2" fillId="0" borderId="47" xfId="62" applyFont="1" applyBorder="1" applyAlignment="1">
      <alignment horizontal="left" vertical="center"/>
      <protection/>
    </xf>
    <xf numFmtId="0" fontId="2" fillId="0" borderId="48" xfId="62" applyFont="1" applyBorder="1" applyAlignment="1">
      <alignment horizontal="left" vertical="center"/>
      <protection/>
    </xf>
    <xf numFmtId="177" fontId="2" fillId="0" borderId="49" xfId="62" applyNumberFormat="1" applyFont="1" applyBorder="1" applyAlignment="1">
      <alignment horizontal="right" vertical="center"/>
      <protection/>
    </xf>
    <xf numFmtId="177" fontId="2" fillId="0" borderId="47" xfId="62" applyNumberFormat="1" applyFont="1" applyBorder="1" applyAlignment="1">
      <alignment horizontal="right" vertical="center"/>
      <protection/>
    </xf>
    <xf numFmtId="177" fontId="2" fillId="0" borderId="50" xfId="62" applyNumberFormat="1" applyFont="1" applyBorder="1" applyAlignment="1">
      <alignment horizontal="right" vertical="center"/>
      <protection/>
    </xf>
    <xf numFmtId="177" fontId="2" fillId="0" borderId="48" xfId="62" applyNumberFormat="1" applyFont="1" applyBorder="1" applyAlignment="1">
      <alignment horizontal="right" vertical="center"/>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0" fontId="2" fillId="0" borderId="53" xfId="62" applyFont="1" applyBorder="1" applyAlignment="1">
      <alignment horizontal="center" vertical="center"/>
      <protection/>
    </xf>
    <xf numFmtId="0" fontId="10" fillId="0" borderId="54" xfId="62" applyFont="1" applyBorder="1" applyAlignment="1">
      <alignment horizontal="left" vertical="center" wrapText="1"/>
      <protection/>
    </xf>
    <xf numFmtId="0" fontId="2" fillId="0" borderId="52" xfId="62" applyFont="1" applyBorder="1" applyAlignment="1">
      <alignment horizontal="left" vertical="center"/>
      <protection/>
    </xf>
    <xf numFmtId="0" fontId="2" fillId="0" borderId="53" xfId="62" applyFont="1" applyBorder="1" applyAlignment="1">
      <alignment horizontal="left" vertical="center"/>
      <protection/>
    </xf>
    <xf numFmtId="177" fontId="2" fillId="0" borderId="54" xfId="62" applyNumberFormat="1" applyFont="1" applyBorder="1" applyAlignment="1">
      <alignment horizontal="right" vertical="center"/>
      <protection/>
    </xf>
    <xf numFmtId="177" fontId="2" fillId="0" borderId="52" xfId="62" applyNumberFormat="1" applyFont="1" applyBorder="1" applyAlignment="1">
      <alignment horizontal="right" vertical="center"/>
      <protection/>
    </xf>
    <xf numFmtId="177" fontId="2" fillId="0" borderId="53" xfId="62" applyNumberFormat="1" applyFont="1" applyBorder="1" applyAlignment="1">
      <alignment horizontal="right" vertical="center"/>
      <protection/>
    </xf>
    <xf numFmtId="177" fontId="2" fillId="0" borderId="55" xfId="62" applyNumberFormat="1" applyFont="1" applyBorder="1" applyAlignment="1">
      <alignment horizontal="right" vertical="center"/>
      <protection/>
    </xf>
    <xf numFmtId="0" fontId="16" fillId="0" borderId="56" xfId="62" applyFont="1" applyFill="1" applyBorder="1" applyAlignment="1">
      <alignment horizontal="center" vertical="center"/>
      <protection/>
    </xf>
    <xf numFmtId="0" fontId="16" fillId="0" borderId="23" xfId="62" applyFont="1" applyBorder="1" applyAlignment="1">
      <alignment horizontal="center" vertical="center"/>
      <protection/>
    </xf>
    <xf numFmtId="0" fontId="16" fillId="0" borderId="24" xfId="62" applyFont="1" applyBorder="1" applyAlignment="1">
      <alignment horizontal="center" vertical="center"/>
      <protection/>
    </xf>
    <xf numFmtId="0" fontId="16" fillId="0" borderId="57" xfId="62" applyFont="1" applyBorder="1" applyAlignment="1">
      <alignment horizontal="center" vertical="center"/>
      <protection/>
    </xf>
    <xf numFmtId="0" fontId="2" fillId="0" borderId="58"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2" xfId="62" applyFont="1" applyFill="1" applyBorder="1" applyAlignment="1">
      <alignment horizontal="center" vertical="center"/>
      <protection/>
    </xf>
    <xf numFmtId="0" fontId="10" fillId="0" borderId="22" xfId="62" applyFont="1" applyBorder="1" applyAlignment="1">
      <alignment horizontal="center" vertical="center" wrapText="1"/>
      <protection/>
    </xf>
    <xf numFmtId="0" fontId="10" fillId="0" borderId="23"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57" xfId="62" applyFont="1" applyBorder="1" applyAlignment="1">
      <alignment horizontal="center" vertical="center"/>
      <protection/>
    </xf>
    <xf numFmtId="0" fontId="2" fillId="0" borderId="56" xfId="62" applyFont="1" applyBorder="1" applyAlignment="1">
      <alignment horizontal="center" vertical="center"/>
      <protection/>
    </xf>
    <xf numFmtId="0" fontId="10" fillId="0" borderId="59" xfId="62" applyFont="1" applyBorder="1" applyAlignment="1">
      <alignment horizontal="center" vertical="center" wrapText="1"/>
      <protection/>
    </xf>
    <xf numFmtId="0" fontId="2" fillId="0" borderId="60" xfId="62" applyFont="1" applyBorder="1" applyAlignment="1">
      <alignment horizontal="center" vertical="center"/>
      <protection/>
    </xf>
    <xf numFmtId="0" fontId="2" fillId="0" borderId="61" xfId="62" applyFont="1" applyBorder="1" applyAlignment="1">
      <alignment horizontal="center" vertical="center"/>
      <protection/>
    </xf>
    <xf numFmtId="177" fontId="2" fillId="0" borderId="22" xfId="62" applyNumberFormat="1" applyFont="1" applyBorder="1" applyAlignment="1">
      <alignment horizontal="right" vertical="center"/>
      <protection/>
    </xf>
    <xf numFmtId="177" fontId="2" fillId="0" borderId="23" xfId="62" applyNumberFormat="1" applyFont="1" applyBorder="1" applyAlignment="1">
      <alignment horizontal="right" vertical="center"/>
      <protection/>
    </xf>
    <xf numFmtId="177" fontId="2" fillId="0" borderId="24" xfId="62" applyNumberFormat="1" applyFont="1" applyBorder="1" applyAlignment="1">
      <alignment horizontal="right" vertical="center"/>
      <protection/>
    </xf>
    <xf numFmtId="177" fontId="2" fillId="0" borderId="57" xfId="62" applyNumberFormat="1" applyFont="1" applyBorder="1" applyAlignment="1">
      <alignment horizontal="right" vertical="center"/>
      <protection/>
    </xf>
    <xf numFmtId="0" fontId="2" fillId="0" borderId="58" xfId="62" applyFont="1" applyBorder="1" applyAlignment="1">
      <alignment horizontal="center" vertical="center"/>
      <protection/>
    </xf>
    <xf numFmtId="0" fontId="2" fillId="0" borderId="27"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4" xfId="62" applyFont="1" applyBorder="1" applyAlignment="1">
      <alignment horizontal="center" vertical="center"/>
      <protection/>
    </xf>
    <xf numFmtId="0" fontId="11" fillId="0" borderId="25" xfId="62" applyFont="1" applyBorder="1" applyAlignment="1">
      <alignment horizontal="left" vertical="top" wrapText="1"/>
      <protection/>
    </xf>
    <xf numFmtId="0" fontId="11" fillId="0" borderId="26" xfId="62" applyFont="1" applyBorder="1" applyAlignment="1">
      <alignment horizontal="left" vertical="top" wrapText="1"/>
      <protection/>
    </xf>
    <xf numFmtId="0" fontId="11" fillId="0" borderId="27" xfId="62" applyFont="1" applyBorder="1" applyAlignment="1">
      <alignment horizontal="left" vertical="top" wrapText="1"/>
      <protection/>
    </xf>
    <xf numFmtId="0" fontId="11" fillId="0" borderId="31" xfId="62" applyFont="1" applyBorder="1" applyAlignment="1">
      <alignment horizontal="left" vertical="top" wrapText="1"/>
      <protection/>
    </xf>
    <xf numFmtId="0" fontId="11" fillId="0" borderId="0" xfId="62" applyFont="1" applyBorder="1" applyAlignment="1">
      <alignment horizontal="left" vertical="top" wrapText="1"/>
      <protection/>
    </xf>
    <xf numFmtId="0" fontId="11" fillId="0" borderId="32" xfId="62" applyFont="1" applyBorder="1" applyAlignment="1">
      <alignment horizontal="left" vertical="top" wrapText="1"/>
      <protection/>
    </xf>
    <xf numFmtId="0" fontId="11" fillId="0" borderId="65" xfId="62" applyFont="1" applyBorder="1" applyAlignment="1">
      <alignment horizontal="left" vertical="center" wrapText="1"/>
      <protection/>
    </xf>
    <xf numFmtId="0" fontId="11" fillId="0" borderId="63" xfId="62" applyFont="1" applyBorder="1" applyAlignment="1">
      <alignment horizontal="left" vertical="center" wrapText="1"/>
      <protection/>
    </xf>
    <xf numFmtId="0" fontId="11" fillId="0" borderId="64" xfId="62" applyFont="1" applyBorder="1" applyAlignment="1">
      <alignment horizontal="left" vertical="center" wrapText="1"/>
      <protection/>
    </xf>
    <xf numFmtId="177" fontId="2" fillId="0" borderId="25" xfId="62" applyNumberFormat="1" applyFont="1" applyBorder="1" applyAlignment="1">
      <alignment vertical="center"/>
      <protection/>
    </xf>
    <xf numFmtId="177" fontId="2" fillId="0" borderId="26" xfId="62" applyNumberFormat="1" applyFont="1" applyBorder="1" applyAlignment="1">
      <alignment vertical="center"/>
      <protection/>
    </xf>
    <xf numFmtId="177" fontId="2" fillId="0" borderId="66" xfId="62" applyNumberFormat="1" applyFont="1" applyBorder="1" applyAlignment="1">
      <alignment vertical="center"/>
      <protection/>
    </xf>
    <xf numFmtId="177" fontId="2" fillId="0" borderId="31" xfId="62" applyNumberFormat="1" applyFont="1" applyBorder="1" applyAlignment="1">
      <alignment vertical="center"/>
      <protection/>
    </xf>
    <xf numFmtId="177" fontId="2" fillId="0" borderId="0" xfId="62" applyNumberFormat="1" applyFont="1" applyBorder="1" applyAlignment="1">
      <alignment vertical="center"/>
      <protection/>
    </xf>
    <xf numFmtId="177" fontId="2" fillId="0" borderId="67" xfId="62" applyNumberFormat="1" applyFont="1" applyBorder="1" applyAlignment="1">
      <alignment vertical="center"/>
      <protection/>
    </xf>
    <xf numFmtId="177" fontId="2" fillId="0" borderId="65" xfId="62" applyNumberFormat="1" applyFont="1" applyBorder="1" applyAlignment="1">
      <alignment vertical="center"/>
      <protection/>
    </xf>
    <xf numFmtId="177" fontId="2" fillId="0" borderId="63" xfId="62" applyNumberFormat="1" applyFont="1" applyBorder="1" applyAlignment="1">
      <alignment vertical="center"/>
      <protection/>
    </xf>
    <xf numFmtId="177" fontId="2" fillId="0" borderId="68" xfId="62" applyNumberFormat="1" applyFont="1" applyBorder="1" applyAlignment="1">
      <alignment vertical="center"/>
      <protection/>
    </xf>
    <xf numFmtId="0" fontId="2" fillId="35" borderId="38" xfId="62" applyFont="1" applyFill="1" applyBorder="1" applyAlignment="1">
      <alignment horizontal="center" vertical="center"/>
      <protection/>
    </xf>
    <xf numFmtId="0" fontId="2" fillId="35" borderId="34" xfId="62" applyFont="1" applyFill="1" applyBorder="1" applyAlignment="1">
      <alignment horizontal="center" vertical="center"/>
      <protection/>
    </xf>
    <xf numFmtId="0" fontId="2" fillId="35" borderId="39" xfId="62" applyFont="1" applyFill="1" applyBorder="1" applyAlignment="1">
      <alignment horizontal="center" vertical="center"/>
      <protection/>
    </xf>
    <xf numFmtId="49" fontId="2" fillId="0" borderId="38" xfId="62" applyNumberFormat="1" applyFont="1" applyBorder="1" applyAlignment="1">
      <alignment horizontal="center" vertical="center"/>
      <protection/>
    </xf>
    <xf numFmtId="49" fontId="2" fillId="0" borderId="34" xfId="62" applyNumberFormat="1" applyFont="1" applyBorder="1" applyAlignment="1">
      <alignment horizontal="center" vertical="center"/>
      <protection/>
    </xf>
    <xf numFmtId="49" fontId="2" fillId="0" borderId="40" xfId="62" applyNumberFormat="1" applyFont="1" applyBorder="1" applyAlignment="1">
      <alignment horizontal="center" vertical="center"/>
      <protection/>
    </xf>
    <xf numFmtId="0" fontId="8" fillId="34" borderId="69"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7" xfId="65" applyFont="1" applyFill="1" applyBorder="1" applyAlignment="1" applyProtection="1">
      <alignment horizontal="center" vertical="center" wrapText="1"/>
      <protection/>
    </xf>
    <xf numFmtId="0" fontId="2" fillId="0" borderId="71"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72" xfId="62" applyFont="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7"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16" fillId="0" borderId="73" xfId="62" applyFont="1" applyFill="1" applyBorder="1" applyAlignment="1">
      <alignment horizontal="center" vertical="center"/>
      <protection/>
    </xf>
    <xf numFmtId="0" fontId="16" fillId="0" borderId="74" xfId="62" applyFont="1" applyBorder="1" applyAlignment="1">
      <alignment horizontal="center" vertical="center"/>
      <protection/>
    </xf>
    <xf numFmtId="0" fontId="16" fillId="0" borderId="75" xfId="62" applyFont="1" applyBorder="1" applyAlignment="1">
      <alignment horizontal="center" vertical="center"/>
      <protection/>
    </xf>
    <xf numFmtId="0" fontId="16" fillId="0" borderId="76" xfId="62" applyFont="1" applyBorder="1" applyAlignment="1">
      <alignment horizontal="center" vertical="center"/>
      <protection/>
    </xf>
    <xf numFmtId="0" fontId="2" fillId="0" borderId="77" xfId="62" applyFont="1" applyFill="1" applyBorder="1" applyAlignment="1">
      <alignment vertical="center" textRotation="255"/>
      <protection/>
    </xf>
    <xf numFmtId="0" fontId="2" fillId="0" borderId="34" xfId="62" applyFont="1" applyBorder="1" applyAlignment="1">
      <alignment vertical="center" textRotation="255"/>
      <protection/>
    </xf>
    <xf numFmtId="0" fontId="2" fillId="0" borderId="78" xfId="62" applyFont="1" applyBorder="1" applyAlignment="1">
      <alignment vertical="center" textRotation="255"/>
      <protection/>
    </xf>
    <xf numFmtId="0" fontId="2" fillId="0" borderId="79" xfId="62" applyFont="1" applyBorder="1" applyAlignment="1">
      <alignment horizontal="left" vertical="center" wrapText="1"/>
      <protection/>
    </xf>
    <xf numFmtId="0" fontId="2" fillId="0" borderId="34" xfId="62" applyFont="1" applyBorder="1" applyAlignment="1">
      <alignment horizontal="left" vertical="center" wrapText="1"/>
      <protection/>
    </xf>
    <xf numFmtId="0" fontId="2" fillId="0" borderId="40" xfId="62" applyFont="1" applyBorder="1" applyAlignment="1">
      <alignment horizontal="left" vertical="center" wrapText="1"/>
      <protection/>
    </xf>
    <xf numFmtId="0" fontId="14" fillId="35" borderId="80" xfId="62" applyFont="1" applyFill="1" applyBorder="1" applyAlignment="1">
      <alignment horizontal="center" vertical="center"/>
      <protection/>
    </xf>
    <xf numFmtId="0" fontId="14" fillId="35" borderId="74" xfId="62" applyFont="1" applyFill="1" applyBorder="1" applyAlignment="1">
      <alignment horizontal="center" vertical="center"/>
      <protection/>
    </xf>
    <xf numFmtId="0" fontId="14" fillId="35" borderId="76" xfId="62" applyFont="1" applyFill="1" applyBorder="1" applyAlignment="1">
      <alignment horizontal="center" vertical="center"/>
      <protection/>
    </xf>
    <xf numFmtId="0" fontId="2" fillId="33" borderId="77" xfId="62" applyFont="1" applyFill="1" applyBorder="1" applyAlignment="1">
      <alignment vertical="center" wrapText="1"/>
      <protection/>
    </xf>
    <xf numFmtId="0" fontId="2" fillId="33" borderId="34" xfId="62" applyFont="1" applyFill="1" applyBorder="1" applyAlignment="1">
      <alignment vertical="center" wrapText="1"/>
      <protection/>
    </xf>
    <xf numFmtId="0" fontId="2" fillId="33" borderId="40" xfId="62" applyFont="1" applyFill="1" applyBorder="1" applyAlignment="1">
      <alignment vertical="center" wrapText="1"/>
      <protection/>
    </xf>
    <xf numFmtId="0" fontId="14" fillId="36" borderId="80" xfId="62" applyFont="1" applyFill="1" applyBorder="1" applyAlignment="1">
      <alignment horizontal="center" vertical="center"/>
      <protection/>
    </xf>
    <xf numFmtId="0" fontId="7" fillId="36" borderId="74" xfId="62" applyFont="1" applyFill="1" applyBorder="1" applyAlignment="1">
      <alignment horizontal="center" vertical="center"/>
      <protection/>
    </xf>
    <xf numFmtId="0" fontId="7" fillId="36" borderId="76" xfId="62" applyFont="1" applyFill="1" applyBorder="1" applyAlignment="1">
      <alignment horizontal="center" vertical="center"/>
      <protection/>
    </xf>
    <xf numFmtId="0" fontId="2" fillId="0" borderId="81" xfId="62" applyFont="1" applyFill="1" applyBorder="1" applyAlignment="1">
      <alignment horizontal="left" vertical="center"/>
      <protection/>
    </xf>
    <xf numFmtId="0" fontId="2" fillId="0" borderId="36" xfId="62" applyFont="1" applyFill="1" applyBorder="1" applyAlignment="1">
      <alignment horizontal="left" vertical="center"/>
      <protection/>
    </xf>
    <xf numFmtId="0" fontId="2" fillId="0" borderId="39" xfId="62" applyFont="1" applyBorder="1" applyAlignment="1">
      <alignment horizontal="center" vertical="center"/>
      <protection/>
    </xf>
    <xf numFmtId="49" fontId="2" fillId="0" borderId="35" xfId="62" applyNumberFormat="1" applyFont="1" applyFill="1" applyBorder="1" applyAlignment="1">
      <alignment horizontal="center" vertical="center"/>
      <protection/>
    </xf>
    <xf numFmtId="49" fontId="2" fillId="0" borderId="36" xfId="62" applyNumberFormat="1" applyFont="1" applyFill="1" applyBorder="1" applyAlignment="1">
      <alignment horizontal="center" vertical="center"/>
      <protection/>
    </xf>
    <xf numFmtId="49" fontId="2" fillId="0" borderId="37" xfId="62" applyNumberFormat="1" applyFont="1" applyFill="1" applyBorder="1" applyAlignment="1">
      <alignment horizontal="center" vertical="center"/>
      <protection/>
    </xf>
    <xf numFmtId="49" fontId="2" fillId="0" borderId="38" xfId="62" applyNumberFormat="1" applyFont="1" applyFill="1" applyBorder="1" applyAlignment="1">
      <alignment horizontal="center" vertical="center"/>
      <protection/>
    </xf>
    <xf numFmtId="49" fontId="2" fillId="0" borderId="34" xfId="62" applyNumberFormat="1" applyFont="1" applyFill="1" applyBorder="1" applyAlignment="1">
      <alignment horizontal="center" vertical="center"/>
      <protection/>
    </xf>
    <xf numFmtId="49" fontId="2" fillId="0" borderId="39" xfId="62" applyNumberFormat="1" applyFont="1" applyFill="1" applyBorder="1" applyAlignment="1">
      <alignment horizontal="center" vertical="center"/>
      <protection/>
    </xf>
    <xf numFmtId="0" fontId="14" fillId="34" borderId="80" xfId="62" applyFont="1" applyFill="1" applyBorder="1" applyAlignment="1">
      <alignment horizontal="center" vertical="center" wrapText="1"/>
      <protection/>
    </xf>
    <xf numFmtId="0" fontId="14" fillId="34" borderId="74" xfId="62" applyFont="1" applyFill="1" applyBorder="1" applyAlignment="1">
      <alignment horizontal="center" vertical="center" wrapText="1"/>
      <protection/>
    </xf>
    <xf numFmtId="0" fontId="14" fillId="34" borderId="76" xfId="62" applyFont="1" applyFill="1" applyBorder="1" applyAlignment="1">
      <alignment horizontal="center" vertical="center" wrapText="1"/>
      <protection/>
    </xf>
    <xf numFmtId="0" fontId="2" fillId="0" borderId="77" xfId="62" applyFont="1" applyFill="1" applyBorder="1" applyAlignment="1">
      <alignment horizontal="center" vertical="center" wrapText="1"/>
      <protection/>
    </xf>
    <xf numFmtId="0" fontId="2" fillId="0" borderId="34" xfId="62" applyFont="1" applyBorder="1" applyAlignment="1">
      <alignment horizontal="center" vertical="center" wrapText="1"/>
      <protection/>
    </xf>
    <xf numFmtId="0" fontId="2" fillId="0" borderId="40" xfId="62" applyFont="1" applyBorder="1" applyAlignment="1">
      <alignment horizontal="center" vertical="center" wrapText="1"/>
      <protection/>
    </xf>
    <xf numFmtId="0" fontId="14" fillId="34" borderId="82" xfId="62" applyFont="1" applyFill="1" applyBorder="1" applyAlignment="1">
      <alignment horizontal="center" vertical="center" wrapText="1"/>
      <protection/>
    </xf>
    <xf numFmtId="0" fontId="14" fillId="34" borderId="30" xfId="62" applyFont="1" applyFill="1" applyBorder="1" applyAlignment="1">
      <alignment horizontal="center" vertical="center" wrapText="1"/>
      <protection/>
    </xf>
    <xf numFmtId="0" fontId="14" fillId="34" borderId="83" xfId="62" applyFont="1" applyFill="1" applyBorder="1" applyAlignment="1">
      <alignment horizontal="center" vertical="center" wrapText="1"/>
      <protection/>
    </xf>
    <xf numFmtId="0" fontId="2" fillId="0" borderId="34" xfId="62" applyFont="1" applyBorder="1" applyAlignment="1">
      <alignment vertical="center"/>
      <protection/>
    </xf>
    <xf numFmtId="0" fontId="2" fillId="0" borderId="78" xfId="62" applyFont="1" applyBorder="1" applyAlignment="1">
      <alignment vertical="center"/>
      <protection/>
    </xf>
    <xf numFmtId="0" fontId="2" fillId="33" borderId="79" xfId="62" applyFont="1" applyFill="1" applyBorder="1" applyAlignment="1">
      <alignment horizontal="left" vertical="center" wrapText="1"/>
      <protection/>
    </xf>
    <xf numFmtId="0" fontId="2" fillId="33" borderId="34" xfId="62" applyFont="1" applyFill="1" applyBorder="1" applyAlignment="1">
      <alignment horizontal="left" vertical="center" wrapText="1"/>
      <protection/>
    </xf>
    <xf numFmtId="0" fontId="2" fillId="33" borderId="40" xfId="62" applyFont="1" applyFill="1" applyBorder="1" applyAlignment="1">
      <alignment horizontal="left" vertical="center" wrapText="1"/>
      <protection/>
    </xf>
    <xf numFmtId="0" fontId="15" fillId="0" borderId="84" xfId="62" applyFont="1" applyFill="1" applyBorder="1" applyAlignment="1">
      <alignment vertical="center"/>
      <protection/>
    </xf>
    <xf numFmtId="0" fontId="2" fillId="0" borderId="85" xfId="62" applyFont="1" applyBorder="1" applyAlignment="1">
      <alignment vertical="center"/>
      <protection/>
    </xf>
    <xf numFmtId="0" fontId="15" fillId="0" borderId="86" xfId="62" applyFont="1" applyFill="1" applyBorder="1" applyAlignment="1">
      <alignment vertical="center"/>
      <protection/>
    </xf>
    <xf numFmtId="0" fontId="2" fillId="0" borderId="42" xfId="62" applyFont="1" applyBorder="1" applyAlignment="1">
      <alignment vertical="center"/>
      <protection/>
    </xf>
    <xf numFmtId="0" fontId="2" fillId="0" borderId="87" xfId="62" applyFont="1" applyBorder="1" applyAlignment="1">
      <alignment vertical="center"/>
      <protection/>
    </xf>
    <xf numFmtId="0" fontId="2" fillId="0" borderId="88" xfId="62" applyFont="1" applyBorder="1" applyAlignment="1">
      <alignment vertical="center"/>
      <protection/>
    </xf>
    <xf numFmtId="0" fontId="8" fillId="34" borderId="89" xfId="62" applyFont="1" applyFill="1" applyBorder="1" applyAlignment="1">
      <alignment horizontal="center" vertical="center" textRotation="255" wrapText="1"/>
      <protection/>
    </xf>
    <xf numFmtId="0" fontId="8" fillId="34" borderId="66" xfId="62" applyFont="1" applyFill="1" applyBorder="1" applyAlignment="1">
      <alignment horizontal="center" vertical="center" textRotation="255"/>
      <protection/>
    </xf>
    <xf numFmtId="0" fontId="2" fillId="0" borderId="71" xfId="62" applyFont="1" applyBorder="1" applyAlignment="1">
      <alignment horizontal="center" vertical="center" textRotation="255"/>
      <protection/>
    </xf>
    <xf numFmtId="0" fontId="2" fillId="0" borderId="72" xfId="62" applyFont="1" applyBorder="1" applyAlignment="1">
      <alignment horizontal="center" vertical="center" textRotation="255"/>
      <protection/>
    </xf>
    <xf numFmtId="0" fontId="2" fillId="0" borderId="26"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90" xfId="62" applyFont="1" applyFill="1" applyBorder="1" applyAlignment="1">
      <alignment vertical="center" wrapText="1"/>
      <protection/>
    </xf>
    <xf numFmtId="0" fontId="2" fillId="0" borderId="91" xfId="62" applyFont="1" applyFill="1" applyBorder="1" applyAlignment="1">
      <alignment vertical="center" wrapText="1"/>
      <protection/>
    </xf>
    <xf numFmtId="0" fontId="2" fillId="0" borderId="92" xfId="62" applyFont="1" applyFill="1" applyBorder="1" applyAlignment="1">
      <alignment vertical="center" wrapText="1"/>
      <protection/>
    </xf>
    <xf numFmtId="0" fontId="2" fillId="0" borderId="93" xfId="62" applyFont="1" applyFill="1" applyBorder="1" applyAlignment="1">
      <alignment horizontal="center" vertical="center" wrapText="1"/>
      <protection/>
    </xf>
    <xf numFmtId="0" fontId="2" fillId="0" borderId="94" xfId="62" applyFont="1" applyFill="1" applyBorder="1" applyAlignment="1">
      <alignment horizontal="center" vertical="center"/>
      <protection/>
    </xf>
    <xf numFmtId="0" fontId="2" fillId="0" borderId="95" xfId="62" applyFont="1" applyFill="1" applyBorder="1" applyAlignment="1">
      <alignment horizontal="center" vertical="center"/>
      <protection/>
    </xf>
    <xf numFmtId="0" fontId="2" fillId="0" borderId="94" xfId="62" applyFont="1" applyFill="1" applyBorder="1" applyAlignment="1">
      <alignment vertical="center" wrapText="1"/>
      <protection/>
    </xf>
    <xf numFmtId="0" fontId="2" fillId="0" borderId="94" xfId="62" applyFont="1" applyFill="1" applyBorder="1" applyAlignment="1">
      <alignment vertical="center"/>
      <protection/>
    </xf>
    <xf numFmtId="0" fontId="2" fillId="0" borderId="96" xfId="62" applyFont="1" applyFill="1" applyBorder="1" applyAlignment="1">
      <alignment vertical="center"/>
      <protection/>
    </xf>
    <xf numFmtId="0" fontId="2" fillId="0" borderId="66"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7" xfId="62" applyFont="1" applyBorder="1" applyAlignment="1">
      <alignment horizontal="center" vertical="center" textRotation="255" wrapText="1"/>
      <protection/>
    </xf>
    <xf numFmtId="0" fontId="2" fillId="0" borderId="82" xfId="62" applyFont="1" applyBorder="1" applyAlignment="1">
      <alignment horizontal="center" vertical="center" textRotation="255" wrapText="1"/>
      <protection/>
    </xf>
    <xf numFmtId="0" fontId="2" fillId="0" borderId="97" xfId="62" applyFont="1" applyBorder="1" applyAlignment="1">
      <alignment horizontal="center" vertical="center" textRotation="255" wrapText="1"/>
      <protection/>
    </xf>
    <xf numFmtId="0" fontId="2" fillId="0" borderId="51" xfId="62" applyFont="1" applyFill="1" applyBorder="1" applyAlignment="1">
      <alignment horizontal="left" vertical="center" wrapText="1"/>
      <protection/>
    </xf>
    <xf numFmtId="0" fontId="2" fillId="0" borderId="52" xfId="62" applyFont="1" applyBorder="1" applyAlignment="1">
      <alignment horizontal="left" vertical="center" wrapText="1"/>
      <protection/>
    </xf>
    <xf numFmtId="0" fontId="2" fillId="0" borderId="52" xfId="62" applyFont="1" applyBorder="1" applyAlignment="1">
      <alignment vertical="center"/>
      <protection/>
    </xf>
    <xf numFmtId="0" fontId="2" fillId="0" borderId="54" xfId="62" applyFont="1" applyBorder="1" applyAlignment="1">
      <alignment horizontal="center" vertical="center"/>
      <protection/>
    </xf>
    <xf numFmtId="0" fontId="2" fillId="0" borderId="25" xfId="62" applyFont="1" applyFill="1" applyBorder="1" applyAlignment="1">
      <alignment horizontal="center" vertical="center"/>
      <protection/>
    </xf>
    <xf numFmtId="0" fontId="2" fillId="0" borderId="98"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28"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83" xfId="62" applyFont="1" applyBorder="1" applyAlignment="1">
      <alignment horizontal="center" vertical="center"/>
      <protection/>
    </xf>
    <xf numFmtId="0" fontId="15" fillId="35" borderId="99" xfId="62" applyFont="1" applyFill="1" applyBorder="1" applyAlignment="1">
      <alignment horizontal="center" vertical="center" wrapText="1"/>
      <protection/>
    </xf>
    <xf numFmtId="0" fontId="2" fillId="35" borderId="100" xfId="62" applyFont="1" applyFill="1" applyBorder="1" applyAlignment="1">
      <alignment horizontal="center" vertical="center" wrapText="1"/>
      <protection/>
    </xf>
    <xf numFmtId="0" fontId="15" fillId="35" borderId="101" xfId="62" applyFont="1" applyFill="1" applyBorder="1" applyAlignment="1">
      <alignment horizontal="center" vertical="center" wrapText="1"/>
      <protection/>
    </xf>
    <xf numFmtId="0" fontId="2" fillId="0" borderId="63" xfId="62" applyFont="1" applyBorder="1" applyAlignment="1">
      <alignment horizontal="center" vertical="center" wrapText="1"/>
      <protection/>
    </xf>
    <xf numFmtId="0" fontId="2" fillId="0" borderId="102" xfId="62" applyFont="1" applyBorder="1" applyAlignment="1">
      <alignment horizontal="center" vertical="center" wrapText="1"/>
      <protection/>
    </xf>
    <xf numFmtId="0" fontId="2" fillId="35" borderId="103" xfId="62" applyFont="1" applyFill="1" applyBorder="1" applyAlignment="1">
      <alignment horizontal="center" vertical="center" wrapText="1"/>
      <protection/>
    </xf>
    <xf numFmtId="0" fontId="2" fillId="0" borderId="0" xfId="62" applyFont="1" applyBorder="1" applyAlignment="1">
      <alignment vertical="center"/>
      <protection/>
    </xf>
    <xf numFmtId="0" fontId="15" fillId="0" borderId="104" xfId="62" applyFont="1" applyFill="1" applyBorder="1" applyAlignment="1">
      <alignment vertical="center"/>
      <protection/>
    </xf>
    <xf numFmtId="0" fontId="2" fillId="0" borderId="105" xfId="62" applyFont="1" applyBorder="1" applyAlignment="1">
      <alignment vertical="center"/>
      <protection/>
    </xf>
    <xf numFmtId="0" fontId="15" fillId="0" borderId="106" xfId="62" applyFont="1" applyFill="1" applyBorder="1" applyAlignment="1">
      <alignment vertical="center"/>
      <protection/>
    </xf>
    <xf numFmtId="0" fontId="2" fillId="0" borderId="47" xfId="62" applyFont="1" applyBorder="1" applyAlignment="1">
      <alignment vertical="center"/>
      <protection/>
    </xf>
    <xf numFmtId="0" fontId="2" fillId="0" borderId="107" xfId="62" applyFont="1" applyBorder="1" applyAlignment="1">
      <alignment vertical="center"/>
      <protection/>
    </xf>
    <xf numFmtId="0" fontId="2" fillId="0" borderId="106" xfId="62" applyFont="1" applyBorder="1" applyAlignment="1">
      <alignment vertical="center"/>
      <protection/>
    </xf>
    <xf numFmtId="0" fontId="2" fillId="0" borderId="51" xfId="62" applyFont="1" applyFill="1" applyBorder="1" applyAlignment="1">
      <alignment vertical="center" wrapText="1"/>
      <protection/>
    </xf>
    <xf numFmtId="0" fontId="2" fillId="0" borderId="52" xfId="62" applyFont="1" applyBorder="1" applyAlignment="1">
      <alignment vertical="center" wrapText="1"/>
      <protection/>
    </xf>
    <xf numFmtId="0" fontId="2" fillId="0" borderId="53" xfId="62" applyFont="1" applyBorder="1" applyAlignment="1">
      <alignment vertical="center" wrapText="1"/>
      <protection/>
    </xf>
    <xf numFmtId="0" fontId="2" fillId="0" borderId="25" xfId="62" applyFont="1" applyFill="1" applyBorder="1" applyAlignment="1">
      <alignment horizontal="left" vertical="center" wrapText="1"/>
      <protection/>
    </xf>
    <xf numFmtId="0" fontId="2" fillId="0" borderId="26" xfId="62" applyFont="1" applyBorder="1" applyAlignment="1">
      <alignment horizontal="left" vertical="center" wrapText="1"/>
      <protection/>
    </xf>
    <xf numFmtId="0" fontId="2" fillId="0" borderId="98" xfId="62" applyFont="1" applyBorder="1" applyAlignment="1">
      <alignment horizontal="left" vertical="center" wrapText="1"/>
      <protection/>
    </xf>
    <xf numFmtId="0" fontId="2" fillId="0" borderId="31"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28" xfId="62" applyFont="1" applyBorder="1" applyAlignment="1">
      <alignment horizontal="left" vertical="center" wrapText="1"/>
      <protection/>
    </xf>
    <xf numFmtId="0" fontId="2" fillId="0" borderId="30" xfId="62" applyFont="1" applyBorder="1" applyAlignment="1">
      <alignment horizontal="left" vertical="center" wrapText="1"/>
      <protection/>
    </xf>
    <xf numFmtId="0" fontId="2" fillId="0" borderId="83" xfId="62" applyFont="1" applyBorder="1" applyAlignment="1">
      <alignment horizontal="left" vertical="center" wrapText="1"/>
      <protection/>
    </xf>
    <xf numFmtId="0" fontId="2" fillId="0" borderId="46" xfId="62" applyFont="1" applyFill="1" applyBorder="1" applyAlignment="1">
      <alignment vertical="center"/>
      <protection/>
    </xf>
    <xf numFmtId="0" fontId="2" fillId="0" borderId="49" xfId="62" applyFont="1" applyBorder="1" applyAlignment="1">
      <alignment horizontal="center" vertical="center"/>
      <protection/>
    </xf>
    <xf numFmtId="0" fontId="2" fillId="0" borderId="48" xfId="62" applyFont="1" applyBorder="1" applyAlignment="1">
      <alignment vertical="center"/>
      <protection/>
    </xf>
    <xf numFmtId="0" fontId="2" fillId="0" borderId="41" xfId="62" applyFont="1" applyFill="1" applyBorder="1" applyAlignment="1">
      <alignment vertical="center"/>
      <protection/>
    </xf>
    <xf numFmtId="0" fontId="2" fillId="0" borderId="44" xfId="62" applyFont="1" applyFill="1" applyBorder="1" applyAlignment="1">
      <alignment horizontal="center" vertical="center"/>
      <protection/>
    </xf>
    <xf numFmtId="0" fontId="2" fillId="0" borderId="42" xfId="62" applyFont="1" applyFill="1" applyBorder="1" applyAlignment="1">
      <alignment horizontal="center" vertical="center"/>
      <protection/>
    </xf>
    <xf numFmtId="0" fontId="2" fillId="0" borderId="41" xfId="62" applyFont="1" applyFill="1" applyBorder="1" applyAlignment="1">
      <alignment vertical="center" wrapText="1"/>
      <protection/>
    </xf>
    <xf numFmtId="0" fontId="2" fillId="0" borderId="42" xfId="62" applyFont="1" applyBorder="1" applyAlignment="1">
      <alignment vertical="center" wrapText="1"/>
      <protection/>
    </xf>
    <xf numFmtId="0" fontId="2" fillId="0" borderId="43" xfId="62" applyFont="1" applyBorder="1" applyAlignment="1">
      <alignment vertical="center" wrapText="1"/>
      <protection/>
    </xf>
    <xf numFmtId="0" fontId="2" fillId="0" borderId="44" xfId="62" applyFont="1" applyBorder="1" applyAlignment="1">
      <alignment horizontal="center" vertical="center"/>
      <protection/>
    </xf>
    <xf numFmtId="0" fontId="2" fillId="0" borderId="51" xfId="62" applyFont="1" applyFill="1" applyBorder="1" applyAlignment="1">
      <alignment vertical="center"/>
      <protection/>
    </xf>
    <xf numFmtId="0" fontId="2" fillId="0" borderId="25" xfId="62" applyFont="1" applyFill="1" applyBorder="1" applyAlignment="1">
      <alignment vertical="center" wrapText="1"/>
      <protection/>
    </xf>
    <xf numFmtId="0" fontId="2" fillId="0" borderId="26" xfId="62" applyFont="1" applyBorder="1" applyAlignment="1">
      <alignment vertical="center" wrapText="1"/>
      <protection/>
    </xf>
    <xf numFmtId="0" fontId="2" fillId="0" borderId="98" xfId="62" applyFont="1" applyBorder="1" applyAlignment="1">
      <alignment vertical="center" wrapText="1"/>
      <protection/>
    </xf>
    <xf numFmtId="0" fontId="2" fillId="0" borderId="31" xfId="62" applyFont="1" applyBorder="1" applyAlignment="1">
      <alignment vertical="center" wrapText="1"/>
      <protection/>
    </xf>
    <xf numFmtId="0" fontId="2" fillId="0" borderId="0" xfId="62" applyFont="1" applyBorder="1" applyAlignment="1">
      <alignment vertical="center" wrapText="1"/>
      <protection/>
    </xf>
    <xf numFmtId="0" fontId="2" fillId="0" borderId="11" xfId="62" applyFont="1" applyBorder="1" applyAlignment="1">
      <alignment vertical="center" wrapText="1"/>
      <protection/>
    </xf>
    <xf numFmtId="0" fontId="2" fillId="0" borderId="28" xfId="62" applyFont="1" applyBorder="1" applyAlignment="1">
      <alignment vertical="center" wrapText="1"/>
      <protection/>
    </xf>
    <xf numFmtId="0" fontId="2" fillId="0" borderId="30" xfId="62" applyFont="1" applyBorder="1" applyAlignment="1">
      <alignment vertical="center" wrapText="1"/>
      <protection/>
    </xf>
    <xf numFmtId="0" fontId="2" fillId="0" borderId="83" xfId="62" applyFont="1" applyBorder="1" applyAlignment="1">
      <alignment vertical="center" wrapText="1"/>
      <protection/>
    </xf>
    <xf numFmtId="0" fontId="14" fillId="35" borderId="80" xfId="62" applyFont="1" applyFill="1" applyBorder="1" applyAlignment="1">
      <alignment horizontal="center" vertical="center" wrapText="1"/>
      <protection/>
    </xf>
    <xf numFmtId="0" fontId="14" fillId="35" borderId="74" xfId="62" applyFont="1" applyFill="1" applyBorder="1" applyAlignment="1">
      <alignment horizontal="center" vertical="center" wrapText="1"/>
      <protection/>
    </xf>
    <xf numFmtId="0" fontId="14" fillId="35" borderId="76" xfId="62" applyFont="1" applyFill="1" applyBorder="1" applyAlignment="1">
      <alignment horizontal="center" vertical="center" wrapText="1"/>
      <protection/>
    </xf>
    <xf numFmtId="0" fontId="2" fillId="0" borderId="108" xfId="62" applyFont="1" applyFill="1" applyBorder="1" applyAlignment="1">
      <alignment horizontal="center" vertical="center"/>
      <protection/>
    </xf>
    <xf numFmtId="0" fontId="2" fillId="0" borderId="109"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111" xfId="62" applyFont="1" applyFill="1" applyBorder="1" applyAlignment="1">
      <alignment horizontal="center" vertical="center"/>
      <protection/>
    </xf>
    <xf numFmtId="0" fontId="2" fillId="0" borderId="112" xfId="62" applyFont="1" applyBorder="1" applyAlignment="1">
      <alignment horizontal="center" vertical="center"/>
      <protection/>
    </xf>
    <xf numFmtId="0" fontId="8" fillId="34" borderId="113" xfId="62" applyFont="1" applyFill="1" applyBorder="1" applyAlignment="1">
      <alignment horizontal="center" vertical="center" textRotation="255" wrapText="1"/>
      <protection/>
    </xf>
    <xf numFmtId="0" fontId="2" fillId="0" borderId="114" xfId="62" applyFont="1" applyBorder="1" applyAlignment="1">
      <alignment horizontal="center" vertical="center" textRotation="255" wrapText="1"/>
      <protection/>
    </xf>
    <xf numFmtId="0" fontId="2" fillId="0" borderId="115" xfId="62" applyFont="1" applyFill="1" applyBorder="1" applyAlignment="1">
      <alignment vertical="center" wrapText="1"/>
      <protection/>
    </xf>
    <xf numFmtId="0" fontId="2" fillId="0" borderId="116" xfId="62" applyFont="1" applyBorder="1" applyAlignment="1">
      <alignment vertical="center" wrapText="1"/>
      <protection/>
    </xf>
    <xf numFmtId="0" fontId="2" fillId="0" borderId="116" xfId="62" applyFont="1" applyBorder="1" applyAlignment="1">
      <alignment vertical="center"/>
      <protection/>
    </xf>
    <xf numFmtId="0" fontId="2" fillId="0" borderId="117" xfId="62" applyFont="1" applyBorder="1" applyAlignment="1">
      <alignment horizontal="center" vertical="center"/>
      <protection/>
    </xf>
    <xf numFmtId="0" fontId="2" fillId="0" borderId="116" xfId="62" applyFont="1" applyBorder="1" applyAlignment="1">
      <alignment horizontal="center" vertical="center"/>
      <protection/>
    </xf>
    <xf numFmtId="0" fontId="2" fillId="0" borderId="118" xfId="62" applyFont="1" applyFill="1" applyBorder="1" applyAlignment="1">
      <alignment horizontal="left" vertical="center" wrapText="1"/>
      <protection/>
    </xf>
    <xf numFmtId="0" fontId="2" fillId="0" borderId="119" xfId="62" applyFont="1" applyFill="1" applyBorder="1" applyAlignment="1">
      <alignment horizontal="left" vertical="center" wrapText="1"/>
      <protection/>
    </xf>
    <xf numFmtId="0" fontId="2" fillId="0" borderId="120" xfId="62" applyFont="1" applyFill="1" applyBorder="1" applyAlignment="1">
      <alignment horizontal="left" vertical="center" wrapText="1"/>
      <protection/>
    </xf>
    <xf numFmtId="0" fontId="2" fillId="0" borderId="31"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28" xfId="62" applyFont="1" applyFill="1" applyBorder="1" applyAlignment="1">
      <alignment horizontal="left" vertical="center" wrapText="1"/>
      <protection/>
    </xf>
    <xf numFmtId="0" fontId="2" fillId="0" borderId="30" xfId="62" applyFont="1" applyFill="1" applyBorder="1" applyAlignment="1">
      <alignment horizontal="left" vertical="center" wrapText="1"/>
      <protection/>
    </xf>
    <xf numFmtId="0" fontId="2" fillId="0" borderId="83" xfId="62" applyFont="1" applyFill="1" applyBorder="1" applyAlignment="1">
      <alignment horizontal="left" vertical="center" wrapText="1"/>
      <protection/>
    </xf>
    <xf numFmtId="0" fontId="2" fillId="0" borderId="46" xfId="62" applyFont="1" applyFill="1" applyBorder="1" applyAlignment="1">
      <alignment vertical="center" wrapText="1"/>
      <protection/>
    </xf>
    <xf numFmtId="0" fontId="2" fillId="0" borderId="47" xfId="62" applyFont="1" applyBorder="1" applyAlignment="1">
      <alignment vertical="center" wrapText="1"/>
      <protection/>
    </xf>
    <xf numFmtId="0" fontId="2" fillId="0" borderId="121" xfId="62" applyFont="1" applyFill="1" applyBorder="1" applyAlignment="1">
      <alignment vertical="center"/>
      <protection/>
    </xf>
    <xf numFmtId="0" fontId="2" fillId="0" borderId="42" xfId="62" applyFont="1" applyFill="1" applyBorder="1" applyAlignment="1">
      <alignment vertical="center"/>
      <protection/>
    </xf>
    <xf numFmtId="0" fontId="2" fillId="0" borderId="43" xfId="62" applyFont="1" applyFill="1" applyBorder="1" applyAlignment="1">
      <alignment vertical="center"/>
      <protection/>
    </xf>
    <xf numFmtId="176" fontId="2" fillId="0" borderId="44" xfId="62" applyNumberFormat="1" applyFont="1" applyFill="1" applyBorder="1" applyAlignment="1">
      <alignment horizontal="right" vertical="center" indent="1"/>
      <protection/>
    </xf>
    <xf numFmtId="176" fontId="2" fillId="0" borderId="42" xfId="62" applyNumberFormat="1" applyFont="1" applyFill="1" applyBorder="1" applyAlignment="1">
      <alignment horizontal="right" vertical="center" indent="1"/>
      <protection/>
    </xf>
    <xf numFmtId="176" fontId="2" fillId="0" borderId="43" xfId="62" applyNumberFormat="1" applyFont="1" applyFill="1" applyBorder="1" applyAlignment="1">
      <alignment horizontal="right" vertical="center" indent="1"/>
      <protection/>
    </xf>
    <xf numFmtId="176" fontId="2" fillId="33" borderId="44" xfId="62" applyNumberFormat="1" applyFont="1" applyFill="1" applyBorder="1" applyAlignment="1">
      <alignment horizontal="right" vertical="center" indent="1"/>
      <protection/>
    </xf>
    <xf numFmtId="176" fontId="2" fillId="33" borderId="42" xfId="62" applyNumberFormat="1" applyFont="1" applyFill="1" applyBorder="1" applyAlignment="1">
      <alignment horizontal="right" vertical="center" indent="1"/>
      <protection/>
    </xf>
    <xf numFmtId="176" fontId="2" fillId="33" borderId="43" xfId="62" applyNumberFormat="1" applyFont="1" applyFill="1" applyBorder="1" applyAlignment="1">
      <alignment horizontal="right" vertical="center" indent="1"/>
      <protection/>
    </xf>
    <xf numFmtId="0" fontId="2" fillId="33" borderId="31" xfId="62" applyFont="1" applyFill="1" applyBorder="1" applyAlignment="1">
      <alignment horizontal="center" vertical="top"/>
      <protection/>
    </xf>
    <xf numFmtId="0" fontId="2" fillId="33" borderId="0" xfId="62" applyFont="1" applyFill="1" applyBorder="1" applyAlignment="1">
      <alignment horizontal="center" vertical="top"/>
      <protection/>
    </xf>
    <xf numFmtId="0" fontId="2" fillId="33" borderId="11" xfId="62" applyFont="1" applyFill="1" applyBorder="1" applyAlignment="1">
      <alignment horizontal="center" vertical="top"/>
      <protection/>
    </xf>
    <xf numFmtId="0" fontId="2" fillId="0" borderId="77" xfId="62" applyFont="1" applyFill="1" applyBorder="1" applyAlignment="1">
      <alignment horizontal="center" vertical="center"/>
      <protection/>
    </xf>
    <xf numFmtId="0" fontId="2" fillId="0" borderId="34"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176" fontId="2" fillId="0" borderId="38" xfId="62" applyNumberFormat="1" applyFont="1" applyFill="1" applyBorder="1" applyAlignment="1">
      <alignment horizontal="right" vertical="center" indent="1"/>
      <protection/>
    </xf>
    <xf numFmtId="0" fontId="2" fillId="0" borderId="34" xfId="62" applyFont="1" applyFill="1" applyBorder="1" applyAlignment="1">
      <alignment horizontal="right" vertical="center" indent="1"/>
      <protection/>
    </xf>
    <xf numFmtId="0" fontId="2" fillId="0" borderId="39" xfId="62" applyFont="1" applyFill="1" applyBorder="1" applyAlignment="1">
      <alignment horizontal="right" vertical="center" indent="1"/>
      <protection/>
    </xf>
    <xf numFmtId="38" fontId="0" fillId="33" borderId="38" xfId="51" applyFont="1" applyFill="1" applyBorder="1" applyAlignment="1">
      <alignment horizontal="right" vertical="center" indent="1"/>
    </xf>
    <xf numFmtId="38" fontId="0" fillId="33" borderId="34" xfId="51" applyFont="1" applyFill="1" applyBorder="1" applyAlignment="1">
      <alignment horizontal="right" vertical="center" indent="1"/>
    </xf>
    <xf numFmtId="38" fontId="0" fillId="33" borderId="39" xfId="51" applyFont="1" applyFill="1" applyBorder="1" applyAlignment="1">
      <alignment horizontal="right" vertical="center" indent="1"/>
    </xf>
    <xf numFmtId="0" fontId="2" fillId="33" borderId="122" xfId="62" applyFont="1" applyFill="1" applyBorder="1" applyAlignment="1">
      <alignment horizontal="center" vertical="top"/>
      <protection/>
    </xf>
    <xf numFmtId="0" fontId="2" fillId="33" borderId="19" xfId="62" applyFont="1" applyFill="1" applyBorder="1" applyAlignment="1">
      <alignment horizontal="center" vertical="top"/>
      <protection/>
    </xf>
    <xf numFmtId="0" fontId="2" fillId="33" borderId="20" xfId="62" applyFont="1" applyFill="1" applyBorder="1" applyAlignment="1">
      <alignment horizontal="center" vertical="top"/>
      <protection/>
    </xf>
    <xf numFmtId="0" fontId="10" fillId="0" borderId="123" xfId="62" applyFont="1" applyFill="1" applyBorder="1" applyAlignment="1">
      <alignment vertical="center" wrapText="1"/>
      <protection/>
    </xf>
    <xf numFmtId="0" fontId="10" fillId="0" borderId="47" xfId="62" applyFont="1" applyFill="1" applyBorder="1" applyAlignment="1">
      <alignment vertical="center" wrapText="1"/>
      <protection/>
    </xf>
    <xf numFmtId="0" fontId="10" fillId="0" borderId="48" xfId="62" applyFont="1" applyFill="1" applyBorder="1" applyAlignment="1">
      <alignment vertical="center" wrapText="1"/>
      <protection/>
    </xf>
    <xf numFmtId="176" fontId="2" fillId="0" borderId="124" xfId="62" applyNumberFormat="1" applyFont="1" applyFill="1" applyBorder="1" applyAlignment="1">
      <alignment horizontal="right" vertical="center" indent="1"/>
      <protection/>
    </xf>
    <xf numFmtId="176" fontId="2" fillId="33" borderId="124" xfId="62" applyNumberFormat="1" applyFont="1" applyFill="1" applyBorder="1" applyAlignment="1">
      <alignment horizontal="right" vertical="center" indent="1"/>
      <protection/>
    </xf>
    <xf numFmtId="0" fontId="2" fillId="0" borderId="123" xfId="62" applyFont="1" applyFill="1" applyBorder="1" applyAlignment="1">
      <alignment vertical="center"/>
      <protection/>
    </xf>
    <xf numFmtId="0" fontId="2" fillId="0" borderId="47" xfId="62" applyFont="1" applyFill="1" applyBorder="1" applyAlignment="1">
      <alignment vertical="center"/>
      <protection/>
    </xf>
    <xf numFmtId="0" fontId="2" fillId="0" borderId="48" xfId="62" applyFont="1" applyFill="1" applyBorder="1" applyAlignment="1">
      <alignment vertical="center"/>
      <protection/>
    </xf>
    <xf numFmtId="0" fontId="2" fillId="0" borderId="123" xfId="62" applyFont="1" applyFill="1" applyBorder="1" applyAlignment="1">
      <alignment vertical="center" shrinkToFit="1"/>
      <protection/>
    </xf>
    <xf numFmtId="0" fontId="2" fillId="0" borderId="47" xfId="62" applyFont="1" applyFill="1" applyBorder="1" applyAlignment="1">
      <alignment vertical="center" shrinkToFit="1"/>
      <protection/>
    </xf>
    <xf numFmtId="0" fontId="2" fillId="0" borderId="48" xfId="62" applyFont="1" applyFill="1" applyBorder="1" applyAlignment="1">
      <alignment vertical="center" shrinkToFit="1"/>
      <protection/>
    </xf>
    <xf numFmtId="0" fontId="13" fillId="34" borderId="89" xfId="62" applyFont="1" applyFill="1" applyBorder="1" applyAlignment="1">
      <alignment horizontal="center" vertical="center" textRotation="255" wrapText="1"/>
      <protection/>
    </xf>
    <xf numFmtId="0" fontId="13" fillId="34" borderId="98" xfId="62" applyFont="1" applyFill="1" applyBorder="1" applyAlignment="1">
      <alignment horizontal="center" vertical="center" textRotation="255" wrapText="1"/>
      <protection/>
    </xf>
    <xf numFmtId="0" fontId="13" fillId="34" borderId="10" xfId="62" applyFont="1" applyFill="1" applyBorder="1" applyAlignment="1">
      <alignment horizontal="center" vertical="center" textRotation="255" wrapText="1"/>
      <protection/>
    </xf>
    <xf numFmtId="0" fontId="13" fillId="34" borderId="11" xfId="62" applyFont="1" applyFill="1" applyBorder="1" applyAlignment="1">
      <alignment horizontal="center" vertical="center" textRotation="255" wrapText="1"/>
      <protection/>
    </xf>
    <xf numFmtId="0" fontId="13" fillId="34" borderId="71" xfId="62" applyFont="1" applyFill="1" applyBorder="1" applyAlignment="1">
      <alignment horizontal="center" vertical="center" textRotation="255" wrapText="1"/>
      <protection/>
    </xf>
    <xf numFmtId="0" fontId="13" fillId="34" borderId="20" xfId="62" applyFont="1" applyFill="1" applyBorder="1" applyAlignment="1">
      <alignment horizontal="center" vertical="center" textRotation="255" wrapText="1"/>
      <protection/>
    </xf>
    <xf numFmtId="0" fontId="2" fillId="35" borderId="89"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10" fillId="35" borderId="21" xfId="62" applyFont="1" applyFill="1" applyBorder="1" applyAlignment="1">
      <alignment horizontal="center" vertical="center"/>
      <protection/>
    </xf>
    <xf numFmtId="0" fontId="2" fillId="35" borderId="21"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2" fillId="35" borderId="98" xfId="62" applyFont="1" applyFill="1" applyBorder="1" applyAlignment="1">
      <alignment horizontal="center" vertical="center"/>
      <protection/>
    </xf>
    <xf numFmtId="0" fontId="2" fillId="0" borderId="125" xfId="62" applyFont="1" applyFill="1" applyBorder="1" applyAlignment="1">
      <alignment vertical="center" shrinkToFit="1"/>
      <protection/>
    </xf>
    <xf numFmtId="0" fontId="2" fillId="0" borderId="52" xfId="62" applyFont="1" applyFill="1" applyBorder="1" applyAlignment="1">
      <alignment vertical="center" shrinkToFit="1"/>
      <protection/>
    </xf>
    <xf numFmtId="0" fontId="2" fillId="0" borderId="53" xfId="62" applyFont="1" applyFill="1" applyBorder="1" applyAlignment="1">
      <alignment vertical="center" shrinkToFit="1"/>
      <protection/>
    </xf>
    <xf numFmtId="176" fontId="2" fillId="0" borderId="126" xfId="62" applyNumberFormat="1" applyFont="1" applyFill="1" applyBorder="1" applyAlignment="1">
      <alignment horizontal="right" vertical="center" indent="1"/>
      <protection/>
    </xf>
    <xf numFmtId="176" fontId="2" fillId="33" borderId="126" xfId="62" applyNumberFormat="1" applyFont="1" applyFill="1" applyBorder="1" applyAlignment="1">
      <alignment horizontal="right" vertical="center" indent="1"/>
      <protection/>
    </xf>
    <xf numFmtId="0" fontId="2" fillId="33" borderId="98" xfId="62" applyFont="1" applyFill="1" applyBorder="1" applyAlignment="1">
      <alignment horizontal="left" vertical="center"/>
      <protection/>
    </xf>
    <xf numFmtId="0" fontId="2" fillId="0" borderId="22" xfId="62" applyFont="1" applyFill="1" applyBorder="1" applyAlignment="1">
      <alignment vertical="center"/>
      <protection/>
    </xf>
    <xf numFmtId="0" fontId="2" fillId="0" borderId="23" xfId="62" applyFont="1" applyFill="1" applyBorder="1" applyAlignment="1">
      <alignment vertical="center"/>
      <protection/>
    </xf>
    <xf numFmtId="0" fontId="2" fillId="0" borderId="57" xfId="62" applyFont="1" applyFill="1" applyBorder="1" applyAlignment="1">
      <alignment vertical="center"/>
      <protection/>
    </xf>
    <xf numFmtId="0" fontId="2" fillId="34" borderId="22" xfId="62" applyFont="1" applyFill="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4" xfId="62" applyFont="1" applyFill="1" applyBorder="1" applyAlignment="1">
      <alignment vertical="center"/>
      <protection/>
    </xf>
    <xf numFmtId="0" fontId="2" fillId="0" borderId="58" xfId="62" applyFont="1" applyFill="1" applyBorder="1" applyAlignment="1">
      <alignment vertical="center" wrapText="1"/>
      <protection/>
    </xf>
    <xf numFmtId="0" fontId="2" fillId="0" borderId="26" xfId="62" applyFont="1" applyFill="1" applyBorder="1" applyAlignment="1">
      <alignment vertical="center" wrapText="1"/>
      <protection/>
    </xf>
    <xf numFmtId="0" fontId="2" fillId="0" borderId="27" xfId="62" applyFont="1" applyFill="1" applyBorder="1" applyAlignment="1">
      <alignment vertical="center" wrapText="1"/>
      <protection/>
    </xf>
    <xf numFmtId="0" fontId="2" fillId="0" borderId="127" xfId="62" applyFont="1" applyFill="1" applyBorder="1" applyAlignment="1">
      <alignment vertical="center" wrapText="1"/>
      <protection/>
    </xf>
    <xf numFmtId="0" fontId="2" fillId="0" borderId="30" xfId="62" applyFont="1" applyFill="1" applyBorder="1" applyAlignment="1">
      <alignment vertical="center" wrapText="1"/>
      <protection/>
    </xf>
    <xf numFmtId="0" fontId="2" fillId="0" borderId="29" xfId="62" applyFont="1" applyFill="1" applyBorder="1" applyAlignment="1">
      <alignment vertical="center" wrapText="1"/>
      <protection/>
    </xf>
    <xf numFmtId="0" fontId="12" fillId="34" borderId="22" xfId="62" applyFont="1" applyFill="1" applyBorder="1" applyAlignment="1">
      <alignment horizontal="center" vertical="center" wrapText="1" shrinkToFit="1"/>
      <protection/>
    </xf>
    <xf numFmtId="0" fontId="12" fillId="34" borderId="23" xfId="62" applyFont="1" applyFill="1" applyBorder="1" applyAlignment="1">
      <alignment horizontal="center" vertical="center" shrinkToFit="1"/>
      <protection/>
    </xf>
    <xf numFmtId="0" fontId="12" fillId="34" borderId="24" xfId="62" applyFont="1" applyFill="1" applyBorder="1" applyAlignment="1">
      <alignment horizontal="center" vertical="center" shrinkToFit="1"/>
      <protection/>
    </xf>
    <xf numFmtId="0" fontId="2" fillId="0" borderId="29" xfId="62" applyFont="1" applyBorder="1" applyAlignment="1">
      <alignment horizontal="center" vertical="center"/>
      <protection/>
    </xf>
    <xf numFmtId="0" fontId="8" fillId="34" borderId="89" xfId="62" applyFont="1" applyFill="1" applyBorder="1" applyAlignment="1">
      <alignment horizontal="center" vertical="center" wrapText="1"/>
      <protection/>
    </xf>
    <xf numFmtId="0" fontId="2" fillId="0" borderId="66"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67" xfId="62" applyFont="1" applyBorder="1" applyAlignment="1">
      <alignment horizontal="center" vertical="center"/>
      <protection/>
    </xf>
    <xf numFmtId="0" fontId="2" fillId="0" borderId="82" xfId="62" applyFont="1" applyBorder="1" applyAlignment="1">
      <alignment horizontal="center" vertical="center"/>
      <protection/>
    </xf>
    <xf numFmtId="0" fontId="2" fillId="0" borderId="97" xfId="62" applyFont="1" applyBorder="1" applyAlignment="1">
      <alignment horizontal="center" vertical="center"/>
      <protection/>
    </xf>
    <xf numFmtId="0" fontId="2" fillId="34" borderId="24" xfId="62" applyFont="1" applyFill="1" applyBorder="1" applyAlignment="1">
      <alignment horizontal="center" vertical="center"/>
      <protection/>
    </xf>
    <xf numFmtId="0" fontId="11" fillId="0" borderId="59" xfId="62" applyFont="1" applyFill="1" applyBorder="1" applyAlignment="1">
      <alignment horizontal="center" vertical="center" shrinkToFit="1"/>
      <protection/>
    </xf>
    <xf numFmtId="0" fontId="2" fillId="0" borderId="60" xfId="62" applyFont="1" applyFill="1" applyBorder="1" applyAlignment="1">
      <alignment horizontal="center" vertical="center" shrinkToFit="1"/>
      <protection/>
    </xf>
    <xf numFmtId="0" fontId="2" fillId="0" borderId="61" xfId="62" applyFont="1" applyFill="1" applyBorder="1" applyAlignment="1">
      <alignment horizontal="center" vertical="center" shrinkToFit="1"/>
      <protection/>
    </xf>
    <xf numFmtId="0" fontId="10" fillId="34" borderId="22"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57" xfId="62" applyFont="1" applyFill="1" applyBorder="1" applyAlignment="1">
      <alignment horizontal="center" vertical="center" shrinkToFit="1"/>
      <protection/>
    </xf>
    <xf numFmtId="0" fontId="2" fillId="0" borderId="127" xfId="62" applyFont="1" applyBorder="1" applyAlignment="1">
      <alignment horizontal="center" vertical="center"/>
      <protection/>
    </xf>
    <xf numFmtId="0" fontId="11" fillId="34" borderId="25" xfId="62" applyFont="1" applyFill="1" applyBorder="1" applyAlignment="1">
      <alignment horizontal="center" vertical="center" wrapText="1" shrinkToFit="1"/>
      <protection/>
    </xf>
    <xf numFmtId="0" fontId="2" fillId="0" borderId="26" xfId="62" applyFont="1" applyBorder="1" applyAlignment="1">
      <alignment horizontal="center" vertical="center" shrinkToFit="1"/>
      <protection/>
    </xf>
    <xf numFmtId="0" fontId="2" fillId="0" borderId="27"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128" xfId="62" applyFont="1" applyBorder="1" applyAlignment="1">
      <alignment horizontal="center" vertical="center"/>
      <protection/>
    </xf>
    <xf numFmtId="0" fontId="2" fillId="0" borderId="57" xfId="62" applyFont="1" applyBorder="1" applyAlignment="1">
      <alignment horizontal="center" vertical="center"/>
      <protection/>
    </xf>
    <xf numFmtId="0" fontId="11" fillId="34" borderId="22" xfId="62" applyFont="1" applyFill="1" applyBorder="1" applyAlignment="1">
      <alignment horizontal="center" vertical="center" shrinkToFit="1"/>
      <protection/>
    </xf>
    <xf numFmtId="0" fontId="8" fillId="34" borderId="26" xfId="62" applyFont="1" applyFill="1" applyBorder="1" applyAlignment="1">
      <alignment horizontal="center" vertical="center" wrapText="1"/>
      <protection/>
    </xf>
    <xf numFmtId="0" fontId="8" fillId="34" borderId="66" xfId="62" applyFont="1" applyFill="1" applyBorder="1" applyAlignment="1">
      <alignment horizontal="center" vertical="center" wrapText="1"/>
      <protection/>
    </xf>
    <xf numFmtId="0" fontId="8" fillId="34" borderId="82" xfId="62" applyFont="1" applyFill="1" applyBorder="1" applyAlignment="1">
      <alignment horizontal="center" vertical="center" wrapText="1"/>
      <protection/>
    </xf>
    <xf numFmtId="0" fontId="8" fillId="34" borderId="30" xfId="62" applyFont="1" applyFill="1" applyBorder="1" applyAlignment="1">
      <alignment horizontal="center" vertical="center" wrapText="1"/>
      <protection/>
    </xf>
    <xf numFmtId="0" fontId="8" fillId="34" borderId="97" xfId="62" applyFont="1" applyFill="1" applyBorder="1" applyAlignment="1">
      <alignment horizontal="center" vertical="center" wrapText="1"/>
      <protection/>
    </xf>
    <xf numFmtId="0" fontId="2" fillId="34" borderId="56" xfId="62" applyFont="1" applyFill="1" applyBorder="1" applyAlignment="1">
      <alignment horizontal="center" vertical="center"/>
      <protection/>
    </xf>
    <xf numFmtId="0" fontId="2" fillId="0" borderId="59" xfId="62" applyFont="1" applyBorder="1" applyAlignment="1">
      <alignment horizontal="center" vertical="center"/>
      <protection/>
    </xf>
    <xf numFmtId="0" fontId="2" fillId="0" borderId="22" xfId="62" applyFont="1" applyBorder="1" applyAlignment="1">
      <alignment horizontal="center" vertical="center" shrinkToFit="1"/>
      <protection/>
    </xf>
    <xf numFmtId="0" fontId="2" fillId="0" borderId="128"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129" xfId="62" applyFont="1" applyFill="1" applyBorder="1" applyAlignment="1">
      <alignment horizontal="center" vertical="center"/>
      <protection/>
    </xf>
    <xf numFmtId="1" fontId="2" fillId="0" borderId="21" xfId="62" applyNumberFormat="1" applyFont="1" applyBorder="1" applyAlignment="1">
      <alignment horizontal="center" vertical="center" wrapText="1"/>
      <protection/>
    </xf>
    <xf numFmtId="1" fontId="2" fillId="0" borderId="21" xfId="62" applyNumberFormat="1" applyFont="1" applyBorder="1" applyAlignment="1">
      <alignment horizontal="center" vertical="center"/>
      <protection/>
    </xf>
    <xf numFmtId="0" fontId="2" fillId="0" borderId="130" xfId="62" applyFont="1" applyBorder="1" applyAlignment="1">
      <alignment horizontal="center" vertical="center"/>
      <protection/>
    </xf>
    <xf numFmtId="0" fontId="2" fillId="0" borderId="131" xfId="62" applyFont="1" applyBorder="1" applyAlignment="1">
      <alignment horizontal="center" vertical="center"/>
      <protection/>
    </xf>
    <xf numFmtId="0" fontId="2" fillId="34" borderId="129" xfId="62" applyFont="1" applyFill="1" applyBorder="1" applyAlignment="1">
      <alignment horizontal="center" vertical="center"/>
      <protection/>
    </xf>
    <xf numFmtId="0" fontId="2" fillId="0" borderId="58" xfId="62" applyFont="1" applyBorder="1" applyAlignment="1">
      <alignment vertical="center" wrapText="1"/>
      <protection/>
    </xf>
    <xf numFmtId="0" fontId="2" fillId="0" borderId="27" xfId="62" applyFont="1" applyBorder="1" applyAlignment="1">
      <alignment vertical="center" wrapText="1"/>
      <protection/>
    </xf>
    <xf numFmtId="0" fontId="2" fillId="0" borderId="17" xfId="62" applyFont="1" applyBorder="1" applyAlignment="1">
      <alignment vertical="center" wrapText="1"/>
      <protection/>
    </xf>
    <xf numFmtId="0" fontId="2" fillId="0" borderId="32" xfId="62" applyFont="1" applyBorder="1" applyAlignment="1">
      <alignment vertical="center" wrapText="1"/>
      <protection/>
    </xf>
    <xf numFmtId="0" fontId="2" fillId="0" borderId="127" xfId="62" applyFont="1" applyBorder="1" applyAlignment="1">
      <alignment vertical="center" wrapText="1"/>
      <protection/>
    </xf>
    <xf numFmtId="0" fontId="2" fillId="0" borderId="29" xfId="62" applyFont="1" applyBorder="1" applyAlignment="1">
      <alignment vertical="center" wrapText="1"/>
      <protection/>
    </xf>
    <xf numFmtId="0" fontId="2" fillId="34" borderId="23" xfId="62" applyFont="1" applyFill="1" applyBorder="1" applyAlignment="1">
      <alignment horizontal="center" vertical="center" shrinkToFit="1"/>
      <protection/>
    </xf>
    <xf numFmtId="0" fontId="2" fillId="34" borderId="24"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132" xfId="62" applyFont="1" applyBorder="1" applyAlignment="1">
      <alignment horizontal="center" vertical="center"/>
      <protection/>
    </xf>
    <xf numFmtId="0" fontId="2" fillId="0" borderId="133" xfId="62" applyFont="1" applyBorder="1" applyAlignment="1">
      <alignment horizontal="center" vertical="center"/>
      <protection/>
    </xf>
    <xf numFmtId="0" fontId="8" fillId="34" borderId="134" xfId="62" applyFont="1" applyFill="1" applyBorder="1" applyAlignment="1">
      <alignment horizontal="center" vertical="center" wrapText="1"/>
      <protection/>
    </xf>
    <xf numFmtId="0" fontId="8" fillId="34" borderId="21"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36"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37" xfId="62" applyFont="1" applyFill="1" applyBorder="1" applyAlignment="1">
      <alignment horizontal="center" vertical="center"/>
      <protection/>
    </xf>
    <xf numFmtId="0" fontId="0" fillId="34" borderId="138" xfId="65" applyFont="1" applyFill="1" applyBorder="1" applyAlignment="1" applyProtection="1">
      <alignment horizontal="center" vertical="center" wrapText="1"/>
      <protection/>
    </xf>
    <xf numFmtId="0" fontId="0" fillId="34" borderId="21" xfId="65" applyFont="1" applyFill="1" applyBorder="1" applyAlignment="1" applyProtection="1">
      <alignment horizontal="center" vertical="center" wrapText="1"/>
      <protection/>
    </xf>
    <xf numFmtId="9" fontId="7" fillId="0" borderId="21" xfId="62" applyNumberFormat="1" applyFont="1" applyFill="1" applyBorder="1" applyAlignment="1">
      <alignment horizontal="center" vertical="center"/>
      <protection/>
    </xf>
    <xf numFmtId="0" fontId="7" fillId="0" borderId="132" xfId="62" applyFont="1" applyFill="1" applyBorder="1" applyAlignment="1">
      <alignment horizontal="center" vertical="center"/>
      <protection/>
    </xf>
    <xf numFmtId="0" fontId="7" fillId="0" borderId="133" xfId="62" applyFont="1" applyFill="1" applyBorder="1" applyAlignment="1">
      <alignment horizontal="center" vertical="center"/>
      <protection/>
    </xf>
    <xf numFmtId="176" fontId="7" fillId="0" borderId="21" xfId="62" applyNumberFormat="1" applyFont="1" applyFill="1" applyBorder="1" applyAlignment="1">
      <alignment horizontal="center" vertical="center"/>
      <protection/>
    </xf>
    <xf numFmtId="0" fontId="0" fillId="34" borderId="28" xfId="65" applyFont="1" applyFill="1" applyBorder="1" applyAlignment="1" applyProtection="1">
      <alignment horizontal="center" vertical="center" wrapText="1"/>
      <protection/>
    </xf>
    <xf numFmtId="0" fontId="0" fillId="34" borderId="30" xfId="65" applyFont="1" applyFill="1" applyBorder="1" applyAlignment="1" applyProtection="1">
      <alignment horizontal="center" vertical="center" wrapText="1"/>
      <protection/>
    </xf>
    <xf numFmtId="0" fontId="0" fillId="34" borderId="29" xfId="65" applyFont="1" applyFill="1" applyBorder="1" applyAlignment="1" applyProtection="1">
      <alignment horizontal="center" vertical="center" wrapText="1"/>
      <protection/>
    </xf>
    <xf numFmtId="176" fontId="7" fillId="0" borderId="139" xfId="62" applyNumberFormat="1" applyFont="1" applyFill="1" applyBorder="1" applyAlignment="1">
      <alignment horizontal="center" vertical="center"/>
      <protection/>
    </xf>
    <xf numFmtId="38" fontId="7" fillId="0" borderId="44" xfId="51" applyFont="1" applyFill="1" applyBorder="1" applyAlignment="1">
      <alignment horizontal="center" vertical="center"/>
    </xf>
    <xf numFmtId="38" fontId="7" fillId="0" borderId="42" xfId="51" applyFont="1" applyFill="1" applyBorder="1" applyAlignment="1">
      <alignment horizontal="center" vertical="center"/>
    </xf>
    <xf numFmtId="38" fontId="7" fillId="0" borderId="45" xfId="51" applyFont="1" applyFill="1" applyBorder="1" applyAlignment="1">
      <alignment horizontal="center" vertical="center"/>
    </xf>
    <xf numFmtId="0" fontId="0" fillId="34" borderId="49" xfId="65" applyFont="1" applyFill="1" applyBorder="1" applyAlignment="1" applyProtection="1">
      <alignment horizontal="center" vertical="center" wrapText="1"/>
      <protection/>
    </xf>
    <xf numFmtId="0" fontId="0" fillId="34" borderId="47" xfId="65" applyFont="1" applyFill="1" applyBorder="1" applyAlignment="1" applyProtection="1">
      <alignment horizontal="center" vertical="center" wrapText="1"/>
      <protection/>
    </xf>
    <xf numFmtId="0" fontId="0" fillId="34" borderId="48" xfId="65" applyFont="1" applyFill="1" applyBorder="1" applyAlignment="1" applyProtection="1">
      <alignment horizontal="center" vertical="center" wrapText="1"/>
      <protection/>
    </xf>
    <xf numFmtId="176" fontId="7" fillId="0" borderId="124" xfId="62" applyNumberFormat="1" applyFont="1" applyFill="1" applyBorder="1" applyAlignment="1">
      <alignment horizontal="center" vertical="center"/>
      <protection/>
    </xf>
    <xf numFmtId="0" fontId="7" fillId="0" borderId="140" xfId="62" applyFont="1" applyFill="1" applyBorder="1" applyAlignment="1">
      <alignment horizontal="center" vertical="center"/>
      <protection/>
    </xf>
    <xf numFmtId="0" fontId="7" fillId="0" borderId="141" xfId="62" applyFont="1" applyFill="1" applyBorder="1" applyAlignment="1">
      <alignment horizontal="center" vertical="center"/>
      <protection/>
    </xf>
    <xf numFmtId="0" fontId="2" fillId="0" borderId="47" xfId="62" applyFont="1" applyBorder="1" applyAlignment="1">
      <alignment horizontal="center" vertical="center" wrapText="1"/>
      <protection/>
    </xf>
    <xf numFmtId="0" fontId="2" fillId="0" borderId="48" xfId="62" applyFont="1" applyBorder="1" applyAlignment="1">
      <alignment horizontal="center" vertical="center" wrapText="1"/>
      <protection/>
    </xf>
    <xf numFmtId="176" fontId="7" fillId="0" borderId="49" xfId="62" applyNumberFormat="1" applyFont="1" applyFill="1" applyBorder="1" applyAlignment="1">
      <alignment horizontal="center" vertical="center"/>
      <protection/>
    </xf>
    <xf numFmtId="176" fontId="7" fillId="0" borderId="47" xfId="62" applyNumberFormat="1" applyFont="1" applyFill="1" applyBorder="1" applyAlignment="1">
      <alignment horizontal="center" vertical="center"/>
      <protection/>
    </xf>
    <xf numFmtId="176" fontId="7" fillId="0" borderId="48" xfId="62" applyNumberFormat="1" applyFont="1" applyFill="1" applyBorder="1" applyAlignment="1">
      <alignment horizontal="center" vertical="center"/>
      <protection/>
    </xf>
    <xf numFmtId="0" fontId="7" fillId="0" borderId="142" xfId="62" applyFont="1" applyFill="1" applyBorder="1" applyAlignment="1">
      <alignment horizontal="center" vertical="center"/>
      <protection/>
    </xf>
    <xf numFmtId="0" fontId="7" fillId="0" borderId="143" xfId="62" applyFont="1" applyFill="1" applyBorder="1" applyAlignment="1">
      <alignment horizontal="center" vertical="center"/>
      <protection/>
    </xf>
    <xf numFmtId="0" fontId="7" fillId="0" borderId="144" xfId="62" applyFont="1" applyFill="1" applyBorder="1" applyAlignment="1">
      <alignment horizontal="center" vertical="center"/>
      <protection/>
    </xf>
    <xf numFmtId="176" fontId="7" fillId="0" borderId="49" xfId="62" applyNumberFormat="1" applyFont="1" applyFill="1" applyBorder="1" applyAlignment="1">
      <alignment horizontal="center" vertical="center" shrinkToFit="1"/>
      <protection/>
    </xf>
    <xf numFmtId="176" fontId="7" fillId="0" borderId="47" xfId="62" applyNumberFormat="1" applyFont="1" applyFill="1" applyBorder="1" applyAlignment="1">
      <alignment horizontal="center" vertical="center" shrinkToFit="1"/>
      <protection/>
    </xf>
    <xf numFmtId="176" fontId="7" fillId="0" borderId="48" xfId="62" applyNumberFormat="1" applyFont="1" applyFill="1" applyBorder="1" applyAlignment="1">
      <alignment horizontal="center" vertical="center" shrinkToFit="1"/>
      <protection/>
    </xf>
    <xf numFmtId="0" fontId="7" fillId="0" borderId="49" xfId="62" applyFont="1" applyFill="1" applyBorder="1" applyAlignment="1">
      <alignment horizontal="center" vertical="center"/>
      <protection/>
    </xf>
    <xf numFmtId="0" fontId="7" fillId="0" borderId="47" xfId="62" applyFont="1" applyFill="1" applyBorder="1" applyAlignment="1">
      <alignment horizontal="center" vertical="center"/>
      <protection/>
    </xf>
    <xf numFmtId="0" fontId="7" fillId="0" borderId="50" xfId="62" applyFont="1" applyFill="1" applyBorder="1" applyAlignment="1">
      <alignment horizontal="center" vertical="center"/>
      <protection/>
    </xf>
    <xf numFmtId="0" fontId="2" fillId="34" borderId="57" xfId="62" applyFont="1" applyFill="1" applyBorder="1" applyAlignment="1">
      <alignment horizontal="center" vertical="center"/>
      <protection/>
    </xf>
    <xf numFmtId="0" fontId="0" fillId="34" borderId="58" xfId="65" applyFont="1" applyFill="1" applyBorder="1" applyAlignment="1" applyProtection="1">
      <alignment horizontal="center" vertical="center" wrapText="1"/>
      <protection/>
    </xf>
    <xf numFmtId="0" fontId="2" fillId="34" borderId="27"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32" xfId="62" applyFont="1" applyFill="1" applyBorder="1" applyAlignment="1">
      <alignment horizontal="center" vertical="center" wrapText="1"/>
      <protection/>
    </xf>
    <xf numFmtId="0" fontId="2" fillId="34" borderId="127" xfId="62" applyFont="1" applyFill="1" applyBorder="1" applyAlignment="1">
      <alignment horizontal="center" vertical="center" wrapText="1"/>
      <protection/>
    </xf>
    <xf numFmtId="0" fontId="2" fillId="34" borderId="29" xfId="62" applyFont="1" applyFill="1" applyBorder="1" applyAlignment="1">
      <alignment horizontal="center" vertical="center" wrapText="1"/>
      <protection/>
    </xf>
    <xf numFmtId="0" fontId="0" fillId="34" borderId="25" xfId="65" applyFont="1" applyFill="1" applyBorder="1" applyAlignment="1" applyProtection="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176" fontId="7" fillId="0" borderId="126" xfId="62" applyNumberFormat="1" applyFont="1" applyFill="1" applyBorder="1" applyAlignment="1">
      <alignment horizontal="center" vertical="center"/>
      <protection/>
    </xf>
    <xf numFmtId="176" fontId="7" fillId="0" borderId="54" xfId="62" applyNumberFormat="1" applyFont="1" applyFill="1" applyBorder="1" applyAlignment="1">
      <alignment horizontal="center" vertical="center" shrinkToFit="1"/>
      <protection/>
    </xf>
    <xf numFmtId="176" fontId="7" fillId="0" borderId="52" xfId="62" applyNumberFormat="1" applyFont="1" applyFill="1" applyBorder="1" applyAlignment="1">
      <alignment horizontal="center" vertical="center" shrinkToFit="1"/>
      <protection/>
    </xf>
    <xf numFmtId="176" fontId="7" fillId="0" borderId="53" xfId="62" applyNumberFormat="1" applyFont="1" applyFill="1" applyBorder="1" applyAlignment="1">
      <alignment horizontal="center" vertical="center" shrinkToFit="1"/>
      <protection/>
    </xf>
    <xf numFmtId="38" fontId="7" fillId="0" borderId="126" xfId="51" applyFont="1" applyFill="1" applyBorder="1" applyAlignment="1">
      <alignment horizontal="center" vertical="center"/>
    </xf>
    <xf numFmtId="38" fontId="7" fillId="0" borderId="145" xfId="51" applyFont="1" applyFill="1" applyBorder="1" applyAlignment="1">
      <alignment horizontal="center" vertical="center"/>
    </xf>
    <xf numFmtId="0" fontId="8" fillId="34" borderId="146" xfId="65" applyFont="1" applyFill="1" applyBorder="1" applyAlignment="1" applyProtection="1">
      <alignment horizontal="center" vertical="center" wrapText="1"/>
      <protection/>
    </xf>
    <xf numFmtId="0" fontId="8" fillId="34" borderId="23" xfId="65" applyFont="1" applyFill="1" applyBorder="1" applyAlignment="1" applyProtection="1">
      <alignment horizontal="center" vertical="center" wrapText="1"/>
      <protection/>
    </xf>
    <xf numFmtId="0" fontId="0" fillId="0" borderId="56" xfId="63" applyFont="1" applyFill="1" applyBorder="1" applyAlignment="1" applyProtection="1">
      <alignment vertical="center" wrapText="1"/>
      <protection/>
    </xf>
    <xf numFmtId="0" fontId="0" fillId="0" borderId="23" xfId="63" applyFont="1" applyFill="1" applyBorder="1" applyAlignment="1" applyProtection="1">
      <alignment vertical="center" wrapText="1"/>
      <protection/>
    </xf>
    <xf numFmtId="0" fontId="0" fillId="0" borderId="57" xfId="63" applyFont="1" applyFill="1" applyBorder="1" applyAlignment="1" applyProtection="1">
      <alignment vertical="center" wrapText="1"/>
      <protection/>
    </xf>
    <xf numFmtId="0" fontId="8" fillId="34" borderId="147" xfId="65" applyFont="1" applyFill="1" applyBorder="1" applyAlignment="1" applyProtection="1">
      <alignment horizontal="center" vertical="center" wrapText="1"/>
      <protection/>
    </xf>
    <xf numFmtId="0" fontId="8" fillId="34" borderId="89" xfId="65" applyFont="1" applyFill="1" applyBorder="1" applyAlignment="1" applyProtection="1">
      <alignment horizontal="center" vertical="center" wrapText="1"/>
      <protection/>
    </xf>
    <xf numFmtId="0" fontId="8" fillId="34" borderId="26" xfId="65" applyFont="1" applyFill="1" applyBorder="1" applyAlignment="1" applyProtection="1">
      <alignment horizontal="center" vertical="center" wrapText="1"/>
      <protection/>
    </xf>
    <xf numFmtId="0" fontId="8" fillId="34" borderId="66" xfId="65" applyFont="1" applyFill="1" applyBorder="1" applyAlignment="1" applyProtection="1">
      <alignment horizontal="center" vertical="center" wrapText="1"/>
      <protection/>
    </xf>
    <xf numFmtId="0" fontId="8" fillId="34" borderId="82" xfId="65" applyFont="1" applyFill="1" applyBorder="1" applyAlignment="1" applyProtection="1">
      <alignment horizontal="center" vertical="center" wrapText="1"/>
      <protection/>
    </xf>
    <xf numFmtId="0" fontId="8" fillId="34" borderId="30" xfId="65" applyFont="1" applyFill="1" applyBorder="1" applyAlignment="1" applyProtection="1">
      <alignment horizontal="center" vertical="center" wrapText="1"/>
      <protection/>
    </xf>
    <xf numFmtId="0" fontId="8" fillId="34" borderId="97" xfId="65" applyFont="1" applyFill="1" applyBorder="1" applyAlignment="1" applyProtection="1">
      <alignment horizontal="center" vertical="center" wrapText="1"/>
      <protection/>
    </xf>
    <xf numFmtId="0" fontId="8" fillId="0" borderId="148" xfId="65" applyFont="1" applyFill="1" applyBorder="1" applyAlignment="1" applyProtection="1">
      <alignment horizontal="center" vertical="center" wrapText="1"/>
      <protection/>
    </xf>
    <xf numFmtId="0" fontId="8" fillId="0" borderId="132" xfId="65" applyFont="1" applyFill="1" applyBorder="1" applyAlignment="1" applyProtection="1">
      <alignment horizontal="center" vertical="center" wrapText="1"/>
      <protection/>
    </xf>
    <xf numFmtId="0" fontId="8" fillId="34" borderId="89" xfId="65" applyFont="1" applyFill="1" applyBorder="1" applyAlignment="1" applyProtection="1">
      <alignment horizontal="center" vertical="center" wrapText="1" shrinkToFit="1"/>
      <protection/>
    </xf>
    <xf numFmtId="0" fontId="8" fillId="34" borderId="26" xfId="65" applyFont="1" applyFill="1" applyBorder="1" applyAlignment="1" applyProtection="1">
      <alignment horizontal="center" vertical="center" wrapText="1" shrinkToFit="1"/>
      <protection/>
    </xf>
    <xf numFmtId="0" fontId="0" fillId="0" borderId="56" xfId="65" applyFont="1" applyFill="1" applyBorder="1" applyAlignment="1" applyProtection="1">
      <alignment vertical="center" wrapText="1" shrinkToFit="1"/>
      <protection/>
    </xf>
    <xf numFmtId="0" fontId="0" fillId="0" borderId="23" xfId="65" applyFont="1" applyFill="1" applyBorder="1" applyAlignment="1" applyProtection="1">
      <alignment vertical="center" wrapText="1" shrinkToFit="1"/>
      <protection/>
    </xf>
    <xf numFmtId="0" fontId="2" fillId="0" borderId="23" xfId="62" applyFont="1" applyBorder="1" applyAlignment="1">
      <alignment vertical="center" wrapText="1"/>
      <protection/>
    </xf>
    <xf numFmtId="0" fontId="2" fillId="0" borderId="24" xfId="62" applyFont="1" applyBorder="1" applyAlignment="1">
      <alignment vertical="center" wrapText="1"/>
      <protection/>
    </xf>
    <xf numFmtId="0" fontId="8" fillId="34" borderId="22" xfId="63" applyNumberFormat="1" applyFont="1" applyFill="1" applyBorder="1" applyAlignment="1" applyProtection="1">
      <alignment horizontal="center" vertical="center" wrapText="1"/>
      <protection/>
    </xf>
    <xf numFmtId="0" fontId="0" fillId="0" borderId="26" xfId="63" applyFont="1" applyFill="1" applyBorder="1" applyAlignment="1">
      <alignment horizontal="center" vertical="center" shrinkToFit="1"/>
      <protection/>
    </xf>
    <xf numFmtId="0" fontId="2" fillId="0" borderId="98" xfId="62" applyFont="1" applyBorder="1" applyAlignment="1">
      <alignment horizontal="center" vertical="center" shrinkToFit="1"/>
      <protection/>
    </xf>
    <xf numFmtId="0" fontId="9" fillId="34" borderId="146" xfId="65" applyFont="1" applyFill="1" applyBorder="1" applyAlignment="1" applyProtection="1">
      <alignment horizontal="center" vertical="center" wrapText="1" shrinkToFit="1"/>
      <protection/>
    </xf>
    <xf numFmtId="0" fontId="9" fillId="34" borderId="23" xfId="65" applyFont="1" applyFill="1" applyBorder="1" applyAlignment="1" applyProtection="1">
      <alignment horizontal="center" vertical="center" shrinkToFit="1"/>
      <protection/>
    </xf>
    <xf numFmtId="0" fontId="9" fillId="34" borderId="147" xfId="65" applyFont="1" applyFill="1" applyBorder="1" applyAlignment="1" applyProtection="1">
      <alignment horizontal="center" vertical="center" shrinkToFit="1"/>
      <protection/>
    </xf>
    <xf numFmtId="0" fontId="0" fillId="33" borderId="56" xfId="65" applyFont="1" applyFill="1" applyBorder="1" applyAlignment="1" applyProtection="1">
      <alignment horizontal="left" vertical="center"/>
      <protection/>
    </xf>
    <xf numFmtId="0" fontId="0" fillId="33" borderId="23" xfId="65" applyFont="1" applyFill="1" applyBorder="1" applyAlignment="1" applyProtection="1">
      <alignment horizontal="left" vertical="center"/>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8" fillId="34" borderId="22" xfId="63" applyFont="1" applyFill="1" applyBorder="1" applyAlignment="1" applyProtection="1">
      <alignment horizontal="center" vertical="center" shrinkToFit="1"/>
      <protection/>
    </xf>
    <xf numFmtId="0" fontId="2" fillId="0" borderId="23" xfId="62" applyFont="1" applyBorder="1" applyAlignment="1">
      <alignment horizontal="left" vertical="center" shrinkToFit="1"/>
      <protection/>
    </xf>
    <xf numFmtId="0" fontId="2" fillId="0" borderId="24" xfId="62" applyFont="1" applyBorder="1" applyAlignment="1">
      <alignment horizontal="left" vertical="center" shrinkToFit="1"/>
      <protection/>
    </xf>
    <xf numFmtId="0" fontId="0" fillId="0" borderId="22" xfId="64" applyFont="1" applyFill="1" applyBorder="1" applyAlignment="1" applyProtection="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57" xfId="64" applyFont="1" applyFill="1" applyBorder="1" applyAlignment="1" applyProtection="1">
      <alignment horizontal="left" vertical="center" shrinkToFit="1"/>
      <protection/>
    </xf>
    <xf numFmtId="0" fontId="8" fillId="34" borderId="146" xfId="65" applyFont="1" applyFill="1" applyBorder="1" applyAlignment="1" applyProtection="1">
      <alignment horizontal="center" vertical="center"/>
      <protection/>
    </xf>
    <xf numFmtId="0" fontId="8" fillId="34" borderId="23" xfId="65" applyFont="1" applyFill="1" applyBorder="1" applyAlignment="1" applyProtection="1">
      <alignment horizontal="center" vertical="center"/>
      <protection/>
    </xf>
    <xf numFmtId="0" fontId="0" fillId="0" borderId="56" xfId="63" applyFont="1" applyFill="1" applyBorder="1" applyAlignment="1" applyProtection="1">
      <alignment horizontal="left" vertical="center" wrapText="1" shrinkToFit="1"/>
      <protection/>
    </xf>
    <xf numFmtId="0" fontId="2" fillId="0" borderId="23" xfId="62" applyFont="1" applyBorder="1" applyAlignment="1">
      <alignment horizontal="left" vertical="center"/>
      <protection/>
    </xf>
    <xf numFmtId="0" fontId="8" fillId="34" borderId="2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22"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wrapText="1"/>
      <protection/>
    </xf>
    <xf numFmtId="0" fontId="2" fillId="0" borderId="57"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49" fontId="6" fillId="33" borderId="19" xfId="62" applyNumberFormat="1" applyFont="1" applyFill="1" applyBorder="1" applyAlignment="1">
      <alignment horizontal="center" vertical="center"/>
      <protection/>
    </xf>
    <xf numFmtId="0" fontId="6" fillId="34" borderId="149" xfId="65" applyFont="1" applyFill="1" applyBorder="1" applyAlignment="1" applyProtection="1">
      <alignment horizontal="center" vertical="center"/>
      <protection/>
    </xf>
    <xf numFmtId="0" fontId="2" fillId="0" borderId="150" xfId="62" applyFont="1" applyBorder="1" applyAlignment="1">
      <alignment vertical="center"/>
      <protection/>
    </xf>
    <xf numFmtId="0" fontId="6" fillId="35" borderId="150" xfId="62" applyFont="1" applyFill="1" applyBorder="1" applyAlignment="1">
      <alignment vertical="center"/>
      <protection/>
    </xf>
    <xf numFmtId="0" fontId="2" fillId="0" borderId="151" xfId="62" applyFont="1" applyBorder="1" applyAlignment="1">
      <alignment vertical="center"/>
      <protection/>
    </xf>
    <xf numFmtId="0" fontId="8" fillId="34" borderId="80" xfId="65" applyFont="1" applyFill="1" applyBorder="1" applyAlignment="1" applyProtection="1">
      <alignment horizontal="center" vertical="center"/>
      <protection/>
    </xf>
    <xf numFmtId="0" fontId="8" fillId="34" borderId="74" xfId="65" applyFont="1" applyFill="1" applyBorder="1" applyAlignment="1" applyProtection="1">
      <alignment horizontal="center" vertical="center"/>
      <protection/>
    </xf>
    <xf numFmtId="0" fontId="0" fillId="0" borderId="73" xfId="63" applyFont="1" applyFill="1" applyBorder="1" applyAlignment="1" applyProtection="1">
      <alignment horizontal="left" vertical="center" wrapText="1" shrinkToFit="1"/>
      <protection/>
    </xf>
    <xf numFmtId="0" fontId="2" fillId="0" borderId="74" xfId="62" applyFont="1" applyFill="1" applyBorder="1" applyAlignment="1">
      <alignment horizontal="left" vertical="center"/>
      <protection/>
    </xf>
    <xf numFmtId="0" fontId="8" fillId="34" borderId="152" xfId="63" applyFont="1" applyFill="1" applyBorder="1" applyAlignment="1" applyProtection="1">
      <alignment horizontal="center" vertical="center" wrapText="1" shrinkToFit="1"/>
      <protection/>
    </xf>
    <xf numFmtId="0" fontId="2" fillId="0" borderId="74" xfId="62" applyFont="1" applyBorder="1" applyAlignment="1">
      <alignment horizontal="center" vertical="center"/>
      <protection/>
    </xf>
    <xf numFmtId="0" fontId="2" fillId="0" borderId="75" xfId="62" applyFont="1" applyBorder="1" applyAlignment="1">
      <alignment horizontal="center" vertical="center"/>
      <protection/>
    </xf>
    <xf numFmtId="0" fontId="2" fillId="0" borderId="74" xfId="62" applyFont="1" applyBorder="1" applyAlignment="1">
      <alignment horizontal="left" vertical="center"/>
      <protection/>
    </xf>
    <xf numFmtId="0" fontId="2" fillId="0" borderId="75" xfId="62" applyFont="1" applyBorder="1" applyAlignment="1">
      <alignment horizontal="left" vertical="center"/>
      <protection/>
    </xf>
    <xf numFmtId="0" fontId="8" fillId="34" borderId="152" xfId="63" applyFont="1" applyFill="1" applyBorder="1" applyAlignment="1" applyProtection="1">
      <alignment horizontal="center" vertical="center"/>
      <protection/>
    </xf>
    <xf numFmtId="0" fontId="2" fillId="0" borderId="76"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79</xdr:row>
      <xdr:rowOff>285750</xdr:rowOff>
    </xdr:from>
    <xdr:to>
      <xdr:col>36</xdr:col>
      <xdr:colOff>47625</xdr:colOff>
      <xdr:row>80</xdr:row>
      <xdr:rowOff>333375</xdr:rowOff>
    </xdr:to>
    <xdr:sp>
      <xdr:nvSpPr>
        <xdr:cNvPr id="1" name="テキスト ボックス 1"/>
        <xdr:cNvSpPr txBox="1">
          <a:spLocks noChangeArrowheads="1"/>
        </xdr:cNvSpPr>
      </xdr:nvSpPr>
      <xdr:spPr>
        <a:xfrm>
          <a:off x="3790950" y="31870650"/>
          <a:ext cx="277177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農林水産省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36,294</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95250</xdr:colOff>
      <xdr:row>80</xdr:row>
      <xdr:rowOff>342900</xdr:rowOff>
    </xdr:from>
    <xdr:to>
      <xdr:col>28</xdr:col>
      <xdr:colOff>95250</xdr:colOff>
      <xdr:row>82</xdr:row>
      <xdr:rowOff>542925</xdr:rowOff>
    </xdr:to>
    <xdr:sp>
      <xdr:nvSpPr>
        <xdr:cNvPr id="2" name="直線矢印コネクタ 2"/>
        <xdr:cNvSpPr>
          <a:spLocks/>
        </xdr:cNvSpPr>
      </xdr:nvSpPr>
      <xdr:spPr>
        <a:xfrm flipH="1">
          <a:off x="5162550" y="32594550"/>
          <a:ext cx="9525" cy="1533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85725</xdr:colOff>
      <xdr:row>82</xdr:row>
      <xdr:rowOff>552450</xdr:rowOff>
    </xdr:from>
    <xdr:to>
      <xdr:col>33</xdr:col>
      <xdr:colOff>123825</xdr:colOff>
      <xdr:row>84</xdr:row>
      <xdr:rowOff>85725</xdr:rowOff>
    </xdr:to>
    <xdr:sp>
      <xdr:nvSpPr>
        <xdr:cNvPr id="3" name="テキスト ボックス 3"/>
        <xdr:cNvSpPr txBox="1">
          <a:spLocks noChangeArrowheads="1"/>
        </xdr:cNvSpPr>
      </xdr:nvSpPr>
      <xdr:spPr>
        <a:xfrm>
          <a:off x="4248150" y="34137600"/>
          <a:ext cx="1847850"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県　</a:t>
          </a:r>
          <a:r>
            <a:rPr lang="en-US" cap="none" sz="1100" b="0" i="0" u="none" baseline="0">
              <a:solidFill>
                <a:srgbClr val="000000"/>
              </a:solidFill>
              <a:latin typeface="ＭＳ ゴシック"/>
              <a:ea typeface="ＭＳ ゴシック"/>
              <a:cs typeface="ＭＳ ゴシック"/>
            </a:rPr>
            <a:t>21,204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茨城県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3</a:t>
          </a:r>
          <a:r>
            <a:rPr lang="en-US" cap="none" sz="1100" b="0" i="0" u="none" baseline="0">
              <a:solidFill>
                <a:srgbClr val="000000"/>
              </a:solidFill>
              <a:latin typeface="ＭＳ ゴシック"/>
              <a:ea typeface="ＭＳ ゴシック"/>
              <a:cs typeface="ＭＳ ゴシック"/>
            </a:rPr>
            <a:t>県</a:t>
          </a:r>
        </a:p>
      </xdr:txBody>
    </xdr:sp>
    <xdr:clientData/>
  </xdr:twoCellAnchor>
  <xdr:twoCellAnchor>
    <xdr:from>
      <xdr:col>30</xdr:col>
      <xdr:colOff>76200</xdr:colOff>
      <xdr:row>82</xdr:row>
      <xdr:rowOff>323850</xdr:rowOff>
    </xdr:from>
    <xdr:to>
      <xdr:col>34</xdr:col>
      <xdr:colOff>85725</xdr:colOff>
      <xdr:row>82</xdr:row>
      <xdr:rowOff>590550</xdr:rowOff>
    </xdr:to>
    <xdr:sp>
      <xdr:nvSpPr>
        <xdr:cNvPr id="4" name="テキスト ボックス 4"/>
        <xdr:cNvSpPr txBox="1">
          <a:spLocks noChangeArrowheads="1"/>
        </xdr:cNvSpPr>
      </xdr:nvSpPr>
      <xdr:spPr>
        <a:xfrm>
          <a:off x="5505450" y="33909000"/>
          <a:ext cx="733425" cy="266700"/>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23</xdr:col>
      <xdr:colOff>57150</xdr:colOff>
      <xdr:row>84</xdr:row>
      <xdr:rowOff>171450</xdr:rowOff>
    </xdr:from>
    <xdr:to>
      <xdr:col>33</xdr:col>
      <xdr:colOff>133350</xdr:colOff>
      <xdr:row>85</xdr:row>
      <xdr:rowOff>638175</xdr:rowOff>
    </xdr:to>
    <xdr:sp>
      <xdr:nvSpPr>
        <xdr:cNvPr id="5" name="大かっこ 5"/>
        <xdr:cNvSpPr>
          <a:spLocks/>
        </xdr:cNvSpPr>
      </xdr:nvSpPr>
      <xdr:spPr>
        <a:xfrm>
          <a:off x="4219575" y="35090100"/>
          <a:ext cx="1885950" cy="1133475"/>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漁港施設、海岸保全施設等の災害復旧、市町村事業に対する補助金交付</a:t>
          </a:r>
        </a:p>
      </xdr:txBody>
    </xdr:sp>
    <xdr:clientData/>
  </xdr:twoCellAnchor>
  <xdr:twoCellAnchor>
    <xdr:from>
      <xdr:col>28</xdr:col>
      <xdr:colOff>76200</xdr:colOff>
      <xdr:row>85</xdr:row>
      <xdr:rowOff>638175</xdr:rowOff>
    </xdr:from>
    <xdr:to>
      <xdr:col>28</xdr:col>
      <xdr:colOff>85725</xdr:colOff>
      <xdr:row>88</xdr:row>
      <xdr:rowOff>628650</xdr:rowOff>
    </xdr:to>
    <xdr:sp>
      <xdr:nvSpPr>
        <xdr:cNvPr id="6" name="直線矢印コネクタ 6"/>
        <xdr:cNvSpPr>
          <a:spLocks/>
        </xdr:cNvSpPr>
      </xdr:nvSpPr>
      <xdr:spPr>
        <a:xfrm flipH="1">
          <a:off x="5143500" y="36223575"/>
          <a:ext cx="9525" cy="1857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81</xdr:row>
      <xdr:rowOff>381000</xdr:rowOff>
    </xdr:from>
    <xdr:to>
      <xdr:col>28</xdr:col>
      <xdr:colOff>95250</xdr:colOff>
      <xdr:row>81</xdr:row>
      <xdr:rowOff>381000</xdr:rowOff>
    </xdr:to>
    <xdr:sp>
      <xdr:nvSpPr>
        <xdr:cNvPr id="7" name="直線コネクタ 7"/>
        <xdr:cNvSpPr>
          <a:spLocks/>
        </xdr:cNvSpPr>
      </xdr:nvSpPr>
      <xdr:spPr>
        <a:xfrm flipH="1">
          <a:off x="2552700" y="33299400"/>
          <a:ext cx="26098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104775</xdr:colOff>
      <xdr:row>81</xdr:row>
      <xdr:rowOff>381000</xdr:rowOff>
    </xdr:from>
    <xdr:to>
      <xdr:col>22</xdr:col>
      <xdr:colOff>104775</xdr:colOff>
      <xdr:row>86</xdr:row>
      <xdr:rowOff>485775</xdr:rowOff>
    </xdr:to>
    <xdr:sp>
      <xdr:nvSpPr>
        <xdr:cNvPr id="8" name="直線コネクタ 8"/>
        <xdr:cNvSpPr>
          <a:spLocks/>
        </xdr:cNvSpPr>
      </xdr:nvSpPr>
      <xdr:spPr>
        <a:xfrm>
          <a:off x="4086225" y="33299400"/>
          <a:ext cx="0" cy="3438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104775</xdr:colOff>
      <xdr:row>86</xdr:row>
      <xdr:rowOff>495300</xdr:rowOff>
    </xdr:from>
    <xdr:to>
      <xdr:col>27</xdr:col>
      <xdr:colOff>38100</xdr:colOff>
      <xdr:row>86</xdr:row>
      <xdr:rowOff>504825</xdr:rowOff>
    </xdr:to>
    <xdr:sp>
      <xdr:nvSpPr>
        <xdr:cNvPr id="9" name="直線コネクタ 9"/>
        <xdr:cNvSpPr>
          <a:spLocks/>
        </xdr:cNvSpPr>
      </xdr:nvSpPr>
      <xdr:spPr>
        <a:xfrm flipH="1">
          <a:off x="4086225" y="36747450"/>
          <a:ext cx="8382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38100</xdr:colOff>
      <xdr:row>86</xdr:row>
      <xdr:rowOff>514350</xdr:rowOff>
    </xdr:from>
    <xdr:to>
      <xdr:col>27</xdr:col>
      <xdr:colOff>38100</xdr:colOff>
      <xdr:row>88</xdr:row>
      <xdr:rowOff>638175</xdr:rowOff>
    </xdr:to>
    <xdr:sp>
      <xdr:nvSpPr>
        <xdr:cNvPr id="10" name="直線矢印コネクタ 10"/>
        <xdr:cNvSpPr>
          <a:spLocks/>
        </xdr:cNvSpPr>
      </xdr:nvSpPr>
      <xdr:spPr>
        <a:xfrm>
          <a:off x="4924425" y="36766500"/>
          <a:ext cx="0" cy="13239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57150</xdr:colOff>
      <xdr:row>89</xdr:row>
      <xdr:rowOff>0</xdr:rowOff>
    </xdr:from>
    <xdr:to>
      <xdr:col>34</xdr:col>
      <xdr:colOff>95250</xdr:colOff>
      <xdr:row>90</xdr:row>
      <xdr:rowOff>219075</xdr:rowOff>
    </xdr:to>
    <xdr:sp>
      <xdr:nvSpPr>
        <xdr:cNvPr id="11" name="テキスト ボックス 11"/>
        <xdr:cNvSpPr txBox="1">
          <a:spLocks noChangeArrowheads="1"/>
        </xdr:cNvSpPr>
      </xdr:nvSpPr>
      <xdr:spPr>
        <a:xfrm>
          <a:off x="4038600" y="38119050"/>
          <a:ext cx="2209800" cy="88582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市町村営　</a:t>
          </a:r>
          <a:r>
            <a:rPr lang="en-US" cap="none" sz="1100" b="0" i="0" u="none" baseline="0">
              <a:solidFill>
                <a:srgbClr val="000000"/>
              </a:solidFill>
              <a:latin typeface="ＭＳ ゴシック"/>
              <a:ea typeface="ＭＳ ゴシック"/>
              <a:cs typeface="ＭＳ ゴシック"/>
            </a:rPr>
            <a:t>12,163</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青森県八戸市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22</a:t>
          </a:r>
          <a:r>
            <a:rPr lang="en-US" cap="none" sz="1100" b="0" i="0" u="none" baseline="0">
              <a:solidFill>
                <a:srgbClr val="000000"/>
              </a:solidFill>
              <a:latin typeface="ＭＳ ゴシック"/>
              <a:ea typeface="ＭＳ ゴシック"/>
              <a:cs typeface="ＭＳ ゴシック"/>
            </a:rPr>
            <a:t>市町村</a:t>
          </a:r>
        </a:p>
      </xdr:txBody>
    </xdr:sp>
    <xdr:clientData/>
  </xdr:twoCellAnchor>
  <xdr:twoCellAnchor>
    <xdr:from>
      <xdr:col>22</xdr:col>
      <xdr:colOff>104775</xdr:colOff>
      <xdr:row>90</xdr:row>
      <xdr:rowOff>333375</xdr:rowOff>
    </xdr:from>
    <xdr:to>
      <xdr:col>34</xdr:col>
      <xdr:colOff>76200</xdr:colOff>
      <xdr:row>91</xdr:row>
      <xdr:rowOff>390525</xdr:rowOff>
    </xdr:to>
    <xdr:sp>
      <xdr:nvSpPr>
        <xdr:cNvPr id="12" name="大かっこ 12"/>
        <xdr:cNvSpPr>
          <a:spLocks/>
        </xdr:cNvSpPr>
      </xdr:nvSpPr>
      <xdr:spPr>
        <a:xfrm>
          <a:off x="4086225" y="39119175"/>
          <a:ext cx="2143125" cy="72390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21</xdr:col>
      <xdr:colOff>95250</xdr:colOff>
      <xdr:row>91</xdr:row>
      <xdr:rowOff>495300</xdr:rowOff>
    </xdr:from>
    <xdr:to>
      <xdr:col>35</xdr:col>
      <xdr:colOff>95250</xdr:colOff>
      <xdr:row>92</xdr:row>
      <xdr:rowOff>104775</xdr:rowOff>
    </xdr:to>
    <xdr:sp>
      <xdr:nvSpPr>
        <xdr:cNvPr id="13" name="テキスト ボックス 13"/>
        <xdr:cNvSpPr txBox="1">
          <a:spLocks noChangeArrowheads="1"/>
        </xdr:cNvSpPr>
      </xdr:nvSpPr>
      <xdr:spPr>
        <a:xfrm>
          <a:off x="3895725" y="39947850"/>
          <a:ext cx="2533650" cy="27622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47625</xdr:colOff>
      <xdr:row>92</xdr:row>
      <xdr:rowOff>66675</xdr:rowOff>
    </xdr:from>
    <xdr:to>
      <xdr:col>34</xdr:col>
      <xdr:colOff>104775</xdr:colOff>
      <xdr:row>93</xdr:row>
      <xdr:rowOff>28575</xdr:rowOff>
    </xdr:to>
    <xdr:sp>
      <xdr:nvSpPr>
        <xdr:cNvPr id="14" name="テキスト ボックス 14"/>
        <xdr:cNvSpPr txBox="1">
          <a:spLocks noChangeArrowheads="1"/>
        </xdr:cNvSpPr>
      </xdr:nvSpPr>
      <xdr:spPr>
        <a:xfrm>
          <a:off x="4029075" y="40185975"/>
          <a:ext cx="2228850" cy="628650"/>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下舘組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30</xdr:col>
      <xdr:colOff>114300</xdr:colOff>
      <xdr:row>88</xdr:row>
      <xdr:rowOff>428625</xdr:rowOff>
    </xdr:from>
    <xdr:to>
      <xdr:col>34</xdr:col>
      <xdr:colOff>142875</xdr:colOff>
      <xdr:row>89</xdr:row>
      <xdr:rowOff>38100</xdr:rowOff>
    </xdr:to>
    <xdr:sp>
      <xdr:nvSpPr>
        <xdr:cNvPr id="15" name="テキスト ボックス 15"/>
        <xdr:cNvSpPr txBox="1">
          <a:spLocks noChangeArrowheads="1"/>
        </xdr:cNvSpPr>
      </xdr:nvSpPr>
      <xdr:spPr>
        <a:xfrm>
          <a:off x="5543550" y="37880925"/>
          <a:ext cx="752475" cy="27622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33</xdr:col>
      <xdr:colOff>133350</xdr:colOff>
      <xdr:row>83</xdr:row>
      <xdr:rowOff>285750</xdr:rowOff>
    </xdr:from>
    <xdr:to>
      <xdr:col>37</xdr:col>
      <xdr:colOff>9525</xdr:colOff>
      <xdr:row>83</xdr:row>
      <xdr:rowOff>285750</xdr:rowOff>
    </xdr:to>
    <xdr:sp>
      <xdr:nvSpPr>
        <xdr:cNvPr id="16" name="直線矢印コネクタ 16"/>
        <xdr:cNvSpPr>
          <a:spLocks/>
        </xdr:cNvSpPr>
      </xdr:nvSpPr>
      <xdr:spPr>
        <a:xfrm>
          <a:off x="6105525" y="34537650"/>
          <a:ext cx="600075" cy="0"/>
        </a:xfrm>
        <a:prstGeom prst="straightConnector1">
          <a:avLst/>
        </a:prstGeom>
        <a:noFill/>
        <a:ln w="127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19050</xdr:colOff>
      <xdr:row>82</xdr:row>
      <xdr:rowOff>552450</xdr:rowOff>
    </xdr:from>
    <xdr:to>
      <xdr:col>49</xdr:col>
      <xdr:colOff>47625</xdr:colOff>
      <xdr:row>84</xdr:row>
      <xdr:rowOff>85725</xdr:rowOff>
    </xdr:to>
    <xdr:sp>
      <xdr:nvSpPr>
        <xdr:cNvPr id="17" name="テキスト ボックス 17"/>
        <xdr:cNvSpPr txBox="1">
          <a:spLocks noChangeArrowheads="1"/>
        </xdr:cNvSpPr>
      </xdr:nvSpPr>
      <xdr:spPr>
        <a:xfrm>
          <a:off x="6715125" y="34137600"/>
          <a:ext cx="2200275"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県営　</a:t>
          </a:r>
          <a:r>
            <a:rPr lang="en-US" cap="none" sz="1100" b="0" i="0" u="none" baseline="0">
              <a:solidFill>
                <a:srgbClr val="000000"/>
              </a:solidFill>
              <a:latin typeface="ＭＳ ゴシック"/>
              <a:ea typeface="ＭＳ ゴシック"/>
              <a:cs typeface="ＭＳ ゴシック"/>
            </a:rPr>
            <a:t>21,148</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茨城県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3</a:t>
          </a:r>
          <a:r>
            <a:rPr lang="en-US" cap="none" sz="1100" b="0" i="0" u="none" baseline="0">
              <a:solidFill>
                <a:srgbClr val="000000"/>
              </a:solidFill>
              <a:latin typeface="ＭＳ ゴシック"/>
              <a:ea typeface="ＭＳ ゴシック"/>
              <a:cs typeface="ＭＳ ゴシック"/>
            </a:rPr>
            <a:t>県</a:t>
          </a:r>
        </a:p>
      </xdr:txBody>
    </xdr:sp>
    <xdr:clientData/>
  </xdr:twoCellAnchor>
  <xdr:twoCellAnchor>
    <xdr:from>
      <xdr:col>45</xdr:col>
      <xdr:colOff>95250</xdr:colOff>
      <xdr:row>82</xdr:row>
      <xdr:rowOff>333375</xdr:rowOff>
    </xdr:from>
    <xdr:to>
      <xdr:col>49</xdr:col>
      <xdr:colOff>123825</xdr:colOff>
      <xdr:row>82</xdr:row>
      <xdr:rowOff>590550</xdr:rowOff>
    </xdr:to>
    <xdr:sp>
      <xdr:nvSpPr>
        <xdr:cNvPr id="18" name="テキスト ボックス 18"/>
        <xdr:cNvSpPr txBox="1">
          <a:spLocks noChangeArrowheads="1"/>
        </xdr:cNvSpPr>
      </xdr:nvSpPr>
      <xdr:spPr>
        <a:xfrm>
          <a:off x="8239125" y="33918525"/>
          <a:ext cx="752475" cy="25717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38</xdr:col>
      <xdr:colOff>0</xdr:colOff>
      <xdr:row>84</xdr:row>
      <xdr:rowOff>133350</xdr:rowOff>
    </xdr:from>
    <xdr:to>
      <xdr:col>48</xdr:col>
      <xdr:colOff>104775</xdr:colOff>
      <xdr:row>85</xdr:row>
      <xdr:rowOff>209550</xdr:rowOff>
    </xdr:to>
    <xdr:sp>
      <xdr:nvSpPr>
        <xdr:cNvPr id="19" name="大かっこ 19"/>
        <xdr:cNvSpPr>
          <a:spLocks/>
        </xdr:cNvSpPr>
      </xdr:nvSpPr>
      <xdr:spPr>
        <a:xfrm>
          <a:off x="6877050" y="35052000"/>
          <a:ext cx="1914525" cy="74295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37</xdr:col>
      <xdr:colOff>19050</xdr:colOff>
      <xdr:row>85</xdr:row>
      <xdr:rowOff>438150</xdr:rowOff>
    </xdr:from>
    <xdr:to>
      <xdr:col>49</xdr:col>
      <xdr:colOff>19050</xdr:colOff>
      <xdr:row>88</xdr:row>
      <xdr:rowOff>104775</xdr:rowOff>
    </xdr:to>
    <xdr:sp>
      <xdr:nvSpPr>
        <xdr:cNvPr id="20" name="テキスト ボックス 20"/>
        <xdr:cNvSpPr txBox="1">
          <a:spLocks noChangeArrowheads="1"/>
        </xdr:cNvSpPr>
      </xdr:nvSpPr>
      <xdr:spPr>
        <a:xfrm>
          <a:off x="6715125" y="36023550"/>
          <a:ext cx="2171700" cy="1533525"/>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　</a:t>
          </a:r>
          <a:r>
            <a:rPr lang="en-US" cap="none" sz="900" b="0" i="0" u="none" baseline="0">
              <a:solidFill>
                <a:srgbClr val="000000"/>
              </a:solidFill>
              <a:latin typeface="ＭＳ ゴシック"/>
              <a:ea typeface="ＭＳ ゴシック"/>
              <a:cs typeface="ＭＳ ゴシック"/>
            </a:rPr>
            <a:t>1,797</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14</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1,648</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［東亜・鈴縫特定建設工事共同企業体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520</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10</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134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秋山工務店　</a:t>
          </a:r>
          <a:r>
            <a:rPr lang="en-US" cap="none" sz="900" b="0" i="0" u="none" baseline="0">
              <a:solidFill>
                <a:srgbClr val="000000"/>
              </a:solidFill>
              <a:latin typeface="ＭＳ ゴシック"/>
              <a:ea typeface="ＭＳ ゴシック"/>
              <a:cs typeface="ＭＳ ゴシック"/>
            </a:rPr>
            <a:t>35</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・随意契約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［豊国工業</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36</xdr:col>
      <xdr:colOff>95250</xdr:colOff>
      <xdr:row>85</xdr:row>
      <xdr:rowOff>200025</xdr:rowOff>
    </xdr:from>
    <xdr:to>
      <xdr:col>49</xdr:col>
      <xdr:colOff>142875</xdr:colOff>
      <xdr:row>85</xdr:row>
      <xdr:rowOff>457200</xdr:rowOff>
    </xdr:to>
    <xdr:sp>
      <xdr:nvSpPr>
        <xdr:cNvPr id="21" name="テキスト ボックス 21"/>
        <xdr:cNvSpPr txBox="1">
          <a:spLocks noChangeArrowheads="1"/>
        </xdr:cNvSpPr>
      </xdr:nvSpPr>
      <xdr:spPr>
        <a:xfrm>
          <a:off x="6610350" y="35785425"/>
          <a:ext cx="2400300" cy="25717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19050</xdr:colOff>
      <xdr:row>81</xdr:row>
      <xdr:rowOff>390525</xdr:rowOff>
    </xdr:from>
    <xdr:to>
      <xdr:col>14</xdr:col>
      <xdr:colOff>19050</xdr:colOff>
      <xdr:row>82</xdr:row>
      <xdr:rowOff>485775</xdr:rowOff>
    </xdr:to>
    <xdr:sp>
      <xdr:nvSpPr>
        <xdr:cNvPr id="22" name="直線矢印コネクタ 22"/>
        <xdr:cNvSpPr>
          <a:spLocks/>
        </xdr:cNvSpPr>
      </xdr:nvSpPr>
      <xdr:spPr>
        <a:xfrm>
          <a:off x="2552700" y="33308925"/>
          <a:ext cx="0" cy="762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82</xdr:row>
      <xdr:rowOff>504825</xdr:rowOff>
    </xdr:from>
    <xdr:to>
      <xdr:col>20</xdr:col>
      <xdr:colOff>142875</xdr:colOff>
      <xdr:row>84</xdr:row>
      <xdr:rowOff>38100</xdr:rowOff>
    </xdr:to>
    <xdr:sp>
      <xdr:nvSpPr>
        <xdr:cNvPr id="23" name="テキスト ボックス 23"/>
        <xdr:cNvSpPr txBox="1">
          <a:spLocks noChangeArrowheads="1"/>
        </xdr:cNvSpPr>
      </xdr:nvSpPr>
      <xdr:spPr>
        <a:xfrm>
          <a:off x="1400175" y="34089975"/>
          <a:ext cx="2362200"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民間団体等　</a:t>
          </a:r>
          <a:r>
            <a:rPr lang="en-US" cap="none" sz="1100" b="0" i="0" u="none" baseline="0">
              <a:solidFill>
                <a:srgbClr val="000000"/>
              </a:solidFill>
              <a:latin typeface="ＭＳ ゴシック"/>
              <a:ea typeface="ＭＳ ゴシック"/>
              <a:cs typeface="ＭＳ ゴシック"/>
            </a:rPr>
            <a:t>2,983</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不動テトラ　</a:t>
          </a:r>
          <a:r>
            <a:rPr lang="en-US" cap="none" sz="1100" b="0" i="0" u="none" baseline="0">
              <a:solidFill>
                <a:srgbClr val="000000"/>
              </a:solidFill>
              <a:latin typeface="ＭＳ ゴシック"/>
              <a:ea typeface="ＭＳ ゴシック"/>
              <a:cs typeface="ＭＳ ゴシック"/>
            </a:rPr>
            <a:t>844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11</a:t>
          </a:r>
          <a:r>
            <a:rPr lang="en-US" cap="none" sz="1100" b="0" i="0" u="none" baseline="0">
              <a:solidFill>
                <a:srgbClr val="000000"/>
              </a:solidFill>
              <a:latin typeface="ＭＳ ゴシック"/>
              <a:ea typeface="ＭＳ ゴシック"/>
              <a:cs typeface="ＭＳ ゴシック"/>
            </a:rPr>
            <a:t>団体、</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個人</a:t>
          </a:r>
        </a:p>
      </xdr:txBody>
    </xdr:sp>
    <xdr:clientData/>
  </xdr:twoCellAnchor>
  <xdr:twoCellAnchor>
    <xdr:from>
      <xdr:col>17</xdr:col>
      <xdr:colOff>85725</xdr:colOff>
      <xdr:row>82</xdr:row>
      <xdr:rowOff>295275</xdr:rowOff>
    </xdr:from>
    <xdr:to>
      <xdr:col>21</xdr:col>
      <xdr:colOff>85725</xdr:colOff>
      <xdr:row>82</xdr:row>
      <xdr:rowOff>561975</xdr:rowOff>
    </xdr:to>
    <xdr:sp>
      <xdr:nvSpPr>
        <xdr:cNvPr id="24" name="テキスト ボックス 24"/>
        <xdr:cNvSpPr txBox="1">
          <a:spLocks noChangeArrowheads="1"/>
        </xdr:cNvSpPr>
      </xdr:nvSpPr>
      <xdr:spPr>
        <a:xfrm>
          <a:off x="3162300" y="33880425"/>
          <a:ext cx="723900" cy="25717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代行</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161925</xdr:colOff>
      <xdr:row>84</xdr:row>
      <xdr:rowOff>95250</xdr:rowOff>
    </xdr:from>
    <xdr:to>
      <xdr:col>19</xdr:col>
      <xdr:colOff>85725</xdr:colOff>
      <xdr:row>85</xdr:row>
      <xdr:rowOff>171450</xdr:rowOff>
    </xdr:to>
    <xdr:sp>
      <xdr:nvSpPr>
        <xdr:cNvPr id="25" name="大かっこ 25"/>
        <xdr:cNvSpPr>
          <a:spLocks/>
        </xdr:cNvSpPr>
      </xdr:nvSpPr>
      <xdr:spPr>
        <a:xfrm>
          <a:off x="1609725" y="35013900"/>
          <a:ext cx="1914525" cy="74295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7</xdr:col>
      <xdr:colOff>114300</xdr:colOff>
      <xdr:row>85</xdr:row>
      <xdr:rowOff>200025</xdr:rowOff>
    </xdr:from>
    <xdr:to>
      <xdr:col>20</xdr:col>
      <xdr:colOff>161925</xdr:colOff>
      <xdr:row>85</xdr:row>
      <xdr:rowOff>457200</xdr:rowOff>
    </xdr:to>
    <xdr:sp>
      <xdr:nvSpPr>
        <xdr:cNvPr id="26" name="テキスト ボックス 26"/>
        <xdr:cNvSpPr txBox="1">
          <a:spLocks noChangeArrowheads="1"/>
        </xdr:cNvSpPr>
      </xdr:nvSpPr>
      <xdr:spPr>
        <a:xfrm>
          <a:off x="1381125" y="35785425"/>
          <a:ext cx="2400300" cy="25717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2,983</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7</xdr:col>
      <xdr:colOff>38100</xdr:colOff>
      <xdr:row>85</xdr:row>
      <xdr:rowOff>419100</xdr:rowOff>
    </xdr:from>
    <xdr:to>
      <xdr:col>21</xdr:col>
      <xdr:colOff>123825</xdr:colOff>
      <xdr:row>89</xdr:row>
      <xdr:rowOff>619125</xdr:rowOff>
    </xdr:to>
    <xdr:sp>
      <xdr:nvSpPr>
        <xdr:cNvPr id="27" name="テキスト ボックス 27"/>
        <xdr:cNvSpPr txBox="1">
          <a:spLocks noChangeArrowheads="1"/>
        </xdr:cNvSpPr>
      </xdr:nvSpPr>
      <xdr:spPr>
        <a:xfrm>
          <a:off x="1304925" y="36004500"/>
          <a:ext cx="2619375" cy="2733675"/>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　</a:t>
          </a:r>
          <a:r>
            <a:rPr lang="en-US" cap="none" sz="900" b="0" i="0" u="none" baseline="0">
              <a:solidFill>
                <a:srgbClr val="000000"/>
              </a:solidFill>
              <a:latin typeface="ＭＳ ゴシック"/>
              <a:ea typeface="ＭＳ ゴシック"/>
              <a:cs typeface="ＭＳ ゴシック"/>
            </a:rPr>
            <a:t>2,823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13</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2,781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不動テトラ　</a:t>
          </a:r>
          <a:r>
            <a:rPr lang="en-US" cap="none" sz="900" b="0" i="0" u="none" baseline="0">
              <a:solidFill>
                <a:srgbClr val="000000"/>
              </a:solidFill>
              <a:latin typeface="ＭＳ ゴシック"/>
              <a:ea typeface="ＭＳ ゴシック"/>
              <a:cs typeface="ＭＳ ゴシック"/>
            </a:rPr>
            <a:t>844</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41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一社</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水産土木建設技術センター　</a:t>
          </a:r>
          <a:r>
            <a:rPr lang="en-US" cap="none" sz="900" b="0" i="0" u="none" baseline="0">
              <a:solidFill>
                <a:srgbClr val="000000"/>
              </a:solidFill>
              <a:latin typeface="ＭＳ ゴシック"/>
              <a:ea typeface="ＭＳ ゴシック"/>
              <a:cs typeface="ＭＳ ゴシック"/>
            </a:rPr>
            <a:t>41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○測量設計費　</a:t>
          </a:r>
          <a:r>
            <a:rPr lang="en-US" cap="none" sz="900" b="0" i="0" u="none" baseline="0">
              <a:solidFill>
                <a:srgbClr val="000000"/>
              </a:solidFill>
              <a:latin typeface="ＭＳ ゴシック"/>
              <a:ea typeface="ＭＳ ゴシック"/>
              <a:cs typeface="ＭＳ ゴシック"/>
            </a:rPr>
            <a:t>31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エイト日本技術開発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・簡易公募型競争入札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［復建調査設計</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○用地及び補償費　</a:t>
          </a:r>
          <a:r>
            <a:rPr lang="en-US" cap="none" sz="900" b="0" i="0" u="none" baseline="0">
              <a:solidFill>
                <a:srgbClr val="000000"/>
              </a:solidFill>
              <a:latin typeface="ＭＳ ゴシック"/>
              <a:ea typeface="ＭＳ ゴシック"/>
              <a:cs typeface="ＭＳ ゴシック"/>
            </a:rPr>
            <a:t>129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124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［東洋建設</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124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・用地取得　</a:t>
          </a:r>
          <a:r>
            <a:rPr lang="en-US" cap="none" sz="900" b="0" i="0" u="none" baseline="0">
              <a:solidFill>
                <a:srgbClr val="000000"/>
              </a:solidFill>
              <a:latin typeface="ＭＳ ゴシック"/>
              <a:ea typeface="ＭＳ ゴシック"/>
              <a:cs typeface="ＭＳ ゴシック"/>
            </a:rPr>
            <a:t>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一般社団法人　</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等</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28</xdr:col>
      <xdr:colOff>95250</xdr:colOff>
      <xdr:row>78</xdr:row>
      <xdr:rowOff>142875</xdr:rowOff>
    </xdr:from>
    <xdr:to>
      <xdr:col>28</xdr:col>
      <xdr:colOff>95250</xdr:colOff>
      <xdr:row>79</xdr:row>
      <xdr:rowOff>285750</xdr:rowOff>
    </xdr:to>
    <xdr:sp>
      <xdr:nvSpPr>
        <xdr:cNvPr id="28" name="直線矢印コネクタ 28"/>
        <xdr:cNvSpPr>
          <a:spLocks/>
        </xdr:cNvSpPr>
      </xdr:nvSpPr>
      <xdr:spPr>
        <a:xfrm>
          <a:off x="5162550" y="31061025"/>
          <a:ext cx="0" cy="809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69</xdr:row>
      <xdr:rowOff>419100</xdr:rowOff>
    </xdr:from>
    <xdr:to>
      <xdr:col>36</xdr:col>
      <xdr:colOff>47625</xdr:colOff>
      <xdr:row>78</xdr:row>
      <xdr:rowOff>133350</xdr:rowOff>
    </xdr:to>
    <xdr:sp>
      <xdr:nvSpPr>
        <xdr:cNvPr id="29" name="テキスト ボックス 29"/>
        <xdr:cNvSpPr txBox="1">
          <a:spLocks noChangeArrowheads="1"/>
        </xdr:cNvSpPr>
      </xdr:nvSpPr>
      <xdr:spPr>
        <a:xfrm>
          <a:off x="3790950" y="30327600"/>
          <a:ext cx="2771775" cy="7239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復興庁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37,018</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133350</xdr:colOff>
      <xdr:row>78</xdr:row>
      <xdr:rowOff>190500</xdr:rowOff>
    </xdr:from>
    <xdr:to>
      <xdr:col>36</xdr:col>
      <xdr:colOff>114300</xdr:colOff>
      <xdr:row>78</xdr:row>
      <xdr:rowOff>571500</xdr:rowOff>
    </xdr:to>
    <xdr:sp>
      <xdr:nvSpPr>
        <xdr:cNvPr id="30" name="大かっこ 30"/>
        <xdr:cNvSpPr>
          <a:spLocks/>
        </xdr:cNvSpPr>
      </xdr:nvSpPr>
      <xdr:spPr>
        <a:xfrm>
          <a:off x="5200650" y="31108650"/>
          <a:ext cx="1428750" cy="38100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農林水産省へ移替</a:t>
          </a:r>
        </a:p>
      </xdr:txBody>
    </xdr:sp>
    <xdr:clientData/>
  </xdr:twoCellAnchor>
  <xdr:twoCellAnchor>
    <xdr:from>
      <xdr:col>20</xdr:col>
      <xdr:colOff>171450</xdr:colOff>
      <xdr:row>79</xdr:row>
      <xdr:rowOff>285750</xdr:rowOff>
    </xdr:from>
    <xdr:to>
      <xdr:col>36</xdr:col>
      <xdr:colOff>47625</xdr:colOff>
      <xdr:row>80</xdr:row>
      <xdr:rowOff>333375</xdr:rowOff>
    </xdr:to>
    <xdr:sp>
      <xdr:nvSpPr>
        <xdr:cNvPr id="31" name="テキスト ボックス 31"/>
        <xdr:cNvSpPr txBox="1">
          <a:spLocks noChangeArrowheads="1"/>
        </xdr:cNvSpPr>
      </xdr:nvSpPr>
      <xdr:spPr>
        <a:xfrm>
          <a:off x="3790950" y="31870650"/>
          <a:ext cx="277177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農林水産省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36,294</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95250</xdr:colOff>
      <xdr:row>80</xdr:row>
      <xdr:rowOff>342900</xdr:rowOff>
    </xdr:from>
    <xdr:to>
      <xdr:col>28</xdr:col>
      <xdr:colOff>95250</xdr:colOff>
      <xdr:row>82</xdr:row>
      <xdr:rowOff>542925</xdr:rowOff>
    </xdr:to>
    <xdr:sp>
      <xdr:nvSpPr>
        <xdr:cNvPr id="32" name="直線矢印コネクタ 32"/>
        <xdr:cNvSpPr>
          <a:spLocks/>
        </xdr:cNvSpPr>
      </xdr:nvSpPr>
      <xdr:spPr>
        <a:xfrm flipH="1">
          <a:off x="5162550" y="32594550"/>
          <a:ext cx="9525" cy="1533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85725</xdr:colOff>
      <xdr:row>82</xdr:row>
      <xdr:rowOff>552450</xdr:rowOff>
    </xdr:from>
    <xdr:to>
      <xdr:col>33</xdr:col>
      <xdr:colOff>123825</xdr:colOff>
      <xdr:row>84</xdr:row>
      <xdr:rowOff>85725</xdr:rowOff>
    </xdr:to>
    <xdr:sp>
      <xdr:nvSpPr>
        <xdr:cNvPr id="33" name="テキスト ボックス 33"/>
        <xdr:cNvSpPr txBox="1">
          <a:spLocks noChangeArrowheads="1"/>
        </xdr:cNvSpPr>
      </xdr:nvSpPr>
      <xdr:spPr>
        <a:xfrm>
          <a:off x="4248150" y="34137600"/>
          <a:ext cx="1847850"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県　</a:t>
          </a:r>
          <a:r>
            <a:rPr lang="en-US" cap="none" sz="1100" b="0" i="0" u="none" baseline="0">
              <a:solidFill>
                <a:srgbClr val="000000"/>
              </a:solidFill>
              <a:latin typeface="ＭＳ ゴシック"/>
              <a:ea typeface="ＭＳ ゴシック"/>
              <a:cs typeface="ＭＳ ゴシック"/>
            </a:rPr>
            <a:t>21,204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茨城県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3</a:t>
          </a:r>
          <a:r>
            <a:rPr lang="en-US" cap="none" sz="1100" b="0" i="0" u="none" baseline="0">
              <a:solidFill>
                <a:srgbClr val="000000"/>
              </a:solidFill>
              <a:latin typeface="ＭＳ ゴシック"/>
              <a:ea typeface="ＭＳ ゴシック"/>
              <a:cs typeface="ＭＳ ゴシック"/>
            </a:rPr>
            <a:t>県</a:t>
          </a:r>
        </a:p>
      </xdr:txBody>
    </xdr:sp>
    <xdr:clientData/>
  </xdr:twoCellAnchor>
  <xdr:twoCellAnchor>
    <xdr:from>
      <xdr:col>30</xdr:col>
      <xdr:colOff>76200</xdr:colOff>
      <xdr:row>82</xdr:row>
      <xdr:rowOff>323850</xdr:rowOff>
    </xdr:from>
    <xdr:to>
      <xdr:col>34</xdr:col>
      <xdr:colOff>85725</xdr:colOff>
      <xdr:row>82</xdr:row>
      <xdr:rowOff>590550</xdr:rowOff>
    </xdr:to>
    <xdr:sp>
      <xdr:nvSpPr>
        <xdr:cNvPr id="34" name="テキスト ボックス 34"/>
        <xdr:cNvSpPr txBox="1">
          <a:spLocks noChangeArrowheads="1"/>
        </xdr:cNvSpPr>
      </xdr:nvSpPr>
      <xdr:spPr>
        <a:xfrm>
          <a:off x="5505450" y="33909000"/>
          <a:ext cx="733425" cy="266700"/>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23</xdr:col>
      <xdr:colOff>57150</xdr:colOff>
      <xdr:row>84</xdr:row>
      <xdr:rowOff>171450</xdr:rowOff>
    </xdr:from>
    <xdr:to>
      <xdr:col>33</xdr:col>
      <xdr:colOff>133350</xdr:colOff>
      <xdr:row>85</xdr:row>
      <xdr:rowOff>638175</xdr:rowOff>
    </xdr:to>
    <xdr:sp>
      <xdr:nvSpPr>
        <xdr:cNvPr id="35" name="大かっこ 35"/>
        <xdr:cNvSpPr>
          <a:spLocks/>
        </xdr:cNvSpPr>
      </xdr:nvSpPr>
      <xdr:spPr>
        <a:xfrm>
          <a:off x="4219575" y="35090100"/>
          <a:ext cx="1885950" cy="1133475"/>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漁港施設、海岸保全施設等の災害復旧、市町村事業に対する補助金交付</a:t>
          </a:r>
        </a:p>
      </xdr:txBody>
    </xdr:sp>
    <xdr:clientData/>
  </xdr:twoCellAnchor>
  <xdr:twoCellAnchor>
    <xdr:from>
      <xdr:col>28</xdr:col>
      <xdr:colOff>76200</xdr:colOff>
      <xdr:row>85</xdr:row>
      <xdr:rowOff>638175</xdr:rowOff>
    </xdr:from>
    <xdr:to>
      <xdr:col>28</xdr:col>
      <xdr:colOff>85725</xdr:colOff>
      <xdr:row>88</xdr:row>
      <xdr:rowOff>628650</xdr:rowOff>
    </xdr:to>
    <xdr:sp>
      <xdr:nvSpPr>
        <xdr:cNvPr id="36" name="直線矢印コネクタ 36"/>
        <xdr:cNvSpPr>
          <a:spLocks/>
        </xdr:cNvSpPr>
      </xdr:nvSpPr>
      <xdr:spPr>
        <a:xfrm flipH="1">
          <a:off x="5143500" y="36223575"/>
          <a:ext cx="9525" cy="1857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81</xdr:row>
      <xdr:rowOff>381000</xdr:rowOff>
    </xdr:from>
    <xdr:to>
      <xdr:col>28</xdr:col>
      <xdr:colOff>95250</xdr:colOff>
      <xdr:row>81</xdr:row>
      <xdr:rowOff>381000</xdr:rowOff>
    </xdr:to>
    <xdr:sp>
      <xdr:nvSpPr>
        <xdr:cNvPr id="37" name="直線コネクタ 37"/>
        <xdr:cNvSpPr>
          <a:spLocks/>
        </xdr:cNvSpPr>
      </xdr:nvSpPr>
      <xdr:spPr>
        <a:xfrm flipH="1">
          <a:off x="2552700" y="33299400"/>
          <a:ext cx="26098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104775</xdr:colOff>
      <xdr:row>81</xdr:row>
      <xdr:rowOff>381000</xdr:rowOff>
    </xdr:from>
    <xdr:to>
      <xdr:col>22</xdr:col>
      <xdr:colOff>104775</xdr:colOff>
      <xdr:row>86</xdr:row>
      <xdr:rowOff>485775</xdr:rowOff>
    </xdr:to>
    <xdr:sp>
      <xdr:nvSpPr>
        <xdr:cNvPr id="38" name="直線コネクタ 38"/>
        <xdr:cNvSpPr>
          <a:spLocks/>
        </xdr:cNvSpPr>
      </xdr:nvSpPr>
      <xdr:spPr>
        <a:xfrm>
          <a:off x="4086225" y="33299400"/>
          <a:ext cx="0" cy="3438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104775</xdr:colOff>
      <xdr:row>86</xdr:row>
      <xdr:rowOff>495300</xdr:rowOff>
    </xdr:from>
    <xdr:to>
      <xdr:col>27</xdr:col>
      <xdr:colOff>38100</xdr:colOff>
      <xdr:row>86</xdr:row>
      <xdr:rowOff>504825</xdr:rowOff>
    </xdr:to>
    <xdr:sp>
      <xdr:nvSpPr>
        <xdr:cNvPr id="39" name="直線コネクタ 39"/>
        <xdr:cNvSpPr>
          <a:spLocks/>
        </xdr:cNvSpPr>
      </xdr:nvSpPr>
      <xdr:spPr>
        <a:xfrm flipH="1">
          <a:off x="4086225" y="36747450"/>
          <a:ext cx="8382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38100</xdr:colOff>
      <xdr:row>86</xdr:row>
      <xdr:rowOff>514350</xdr:rowOff>
    </xdr:from>
    <xdr:to>
      <xdr:col>27</xdr:col>
      <xdr:colOff>38100</xdr:colOff>
      <xdr:row>88</xdr:row>
      <xdr:rowOff>638175</xdr:rowOff>
    </xdr:to>
    <xdr:sp>
      <xdr:nvSpPr>
        <xdr:cNvPr id="40" name="直線矢印コネクタ 40"/>
        <xdr:cNvSpPr>
          <a:spLocks/>
        </xdr:cNvSpPr>
      </xdr:nvSpPr>
      <xdr:spPr>
        <a:xfrm>
          <a:off x="4924425" y="36766500"/>
          <a:ext cx="0" cy="13239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57150</xdr:colOff>
      <xdr:row>89</xdr:row>
      <xdr:rowOff>0</xdr:rowOff>
    </xdr:from>
    <xdr:to>
      <xdr:col>34</xdr:col>
      <xdr:colOff>95250</xdr:colOff>
      <xdr:row>90</xdr:row>
      <xdr:rowOff>219075</xdr:rowOff>
    </xdr:to>
    <xdr:sp>
      <xdr:nvSpPr>
        <xdr:cNvPr id="41" name="テキスト ボックス 41"/>
        <xdr:cNvSpPr txBox="1">
          <a:spLocks noChangeArrowheads="1"/>
        </xdr:cNvSpPr>
      </xdr:nvSpPr>
      <xdr:spPr>
        <a:xfrm>
          <a:off x="4038600" y="38119050"/>
          <a:ext cx="2209800" cy="88582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市町村営　</a:t>
          </a:r>
          <a:r>
            <a:rPr lang="en-US" cap="none" sz="1100" b="0" i="0" u="none" baseline="0">
              <a:solidFill>
                <a:srgbClr val="000000"/>
              </a:solidFill>
              <a:latin typeface="ＭＳ ゴシック"/>
              <a:ea typeface="ＭＳ ゴシック"/>
              <a:cs typeface="ＭＳ ゴシック"/>
            </a:rPr>
            <a:t>12,163</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青森県八戸市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22</a:t>
          </a:r>
          <a:r>
            <a:rPr lang="en-US" cap="none" sz="1100" b="0" i="0" u="none" baseline="0">
              <a:solidFill>
                <a:srgbClr val="000000"/>
              </a:solidFill>
              <a:latin typeface="ＭＳ ゴシック"/>
              <a:ea typeface="ＭＳ ゴシック"/>
              <a:cs typeface="ＭＳ ゴシック"/>
            </a:rPr>
            <a:t>市町村</a:t>
          </a:r>
        </a:p>
      </xdr:txBody>
    </xdr:sp>
    <xdr:clientData/>
  </xdr:twoCellAnchor>
  <xdr:twoCellAnchor>
    <xdr:from>
      <xdr:col>22</xdr:col>
      <xdr:colOff>104775</xdr:colOff>
      <xdr:row>90</xdr:row>
      <xdr:rowOff>333375</xdr:rowOff>
    </xdr:from>
    <xdr:to>
      <xdr:col>34</xdr:col>
      <xdr:colOff>76200</xdr:colOff>
      <xdr:row>91</xdr:row>
      <xdr:rowOff>390525</xdr:rowOff>
    </xdr:to>
    <xdr:sp>
      <xdr:nvSpPr>
        <xdr:cNvPr id="42" name="大かっこ 42"/>
        <xdr:cNvSpPr>
          <a:spLocks/>
        </xdr:cNvSpPr>
      </xdr:nvSpPr>
      <xdr:spPr>
        <a:xfrm>
          <a:off x="4086225" y="39119175"/>
          <a:ext cx="2143125" cy="72390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21</xdr:col>
      <xdr:colOff>95250</xdr:colOff>
      <xdr:row>91</xdr:row>
      <xdr:rowOff>495300</xdr:rowOff>
    </xdr:from>
    <xdr:to>
      <xdr:col>35</xdr:col>
      <xdr:colOff>95250</xdr:colOff>
      <xdr:row>92</xdr:row>
      <xdr:rowOff>104775</xdr:rowOff>
    </xdr:to>
    <xdr:sp>
      <xdr:nvSpPr>
        <xdr:cNvPr id="43" name="テキスト ボックス 43"/>
        <xdr:cNvSpPr txBox="1">
          <a:spLocks noChangeArrowheads="1"/>
        </xdr:cNvSpPr>
      </xdr:nvSpPr>
      <xdr:spPr>
        <a:xfrm>
          <a:off x="3895725" y="39947850"/>
          <a:ext cx="2533650" cy="27622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47625</xdr:colOff>
      <xdr:row>92</xdr:row>
      <xdr:rowOff>66675</xdr:rowOff>
    </xdr:from>
    <xdr:to>
      <xdr:col>34</xdr:col>
      <xdr:colOff>104775</xdr:colOff>
      <xdr:row>93</xdr:row>
      <xdr:rowOff>28575</xdr:rowOff>
    </xdr:to>
    <xdr:sp>
      <xdr:nvSpPr>
        <xdr:cNvPr id="44" name="テキスト ボックス 44"/>
        <xdr:cNvSpPr txBox="1">
          <a:spLocks noChangeArrowheads="1"/>
        </xdr:cNvSpPr>
      </xdr:nvSpPr>
      <xdr:spPr>
        <a:xfrm>
          <a:off x="4029075" y="40185975"/>
          <a:ext cx="2228850" cy="628650"/>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下舘組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30</xdr:col>
      <xdr:colOff>114300</xdr:colOff>
      <xdr:row>88</xdr:row>
      <xdr:rowOff>428625</xdr:rowOff>
    </xdr:from>
    <xdr:to>
      <xdr:col>34</xdr:col>
      <xdr:colOff>142875</xdr:colOff>
      <xdr:row>89</xdr:row>
      <xdr:rowOff>38100</xdr:rowOff>
    </xdr:to>
    <xdr:sp>
      <xdr:nvSpPr>
        <xdr:cNvPr id="45" name="テキスト ボックス 45"/>
        <xdr:cNvSpPr txBox="1">
          <a:spLocks noChangeArrowheads="1"/>
        </xdr:cNvSpPr>
      </xdr:nvSpPr>
      <xdr:spPr>
        <a:xfrm>
          <a:off x="5543550" y="37880925"/>
          <a:ext cx="752475" cy="27622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33</xdr:col>
      <xdr:colOff>133350</xdr:colOff>
      <xdr:row>83</xdr:row>
      <xdr:rowOff>285750</xdr:rowOff>
    </xdr:from>
    <xdr:to>
      <xdr:col>37</xdr:col>
      <xdr:colOff>9525</xdr:colOff>
      <xdr:row>83</xdr:row>
      <xdr:rowOff>285750</xdr:rowOff>
    </xdr:to>
    <xdr:sp>
      <xdr:nvSpPr>
        <xdr:cNvPr id="46" name="直線矢印コネクタ 46"/>
        <xdr:cNvSpPr>
          <a:spLocks/>
        </xdr:cNvSpPr>
      </xdr:nvSpPr>
      <xdr:spPr>
        <a:xfrm>
          <a:off x="6105525" y="34537650"/>
          <a:ext cx="600075" cy="0"/>
        </a:xfrm>
        <a:prstGeom prst="straightConnector1">
          <a:avLst/>
        </a:prstGeom>
        <a:noFill/>
        <a:ln w="127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19050</xdr:colOff>
      <xdr:row>82</xdr:row>
      <xdr:rowOff>552450</xdr:rowOff>
    </xdr:from>
    <xdr:to>
      <xdr:col>49</xdr:col>
      <xdr:colOff>47625</xdr:colOff>
      <xdr:row>84</xdr:row>
      <xdr:rowOff>85725</xdr:rowOff>
    </xdr:to>
    <xdr:sp>
      <xdr:nvSpPr>
        <xdr:cNvPr id="47" name="テキスト ボックス 47"/>
        <xdr:cNvSpPr txBox="1">
          <a:spLocks noChangeArrowheads="1"/>
        </xdr:cNvSpPr>
      </xdr:nvSpPr>
      <xdr:spPr>
        <a:xfrm>
          <a:off x="6715125" y="34137600"/>
          <a:ext cx="2200275"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県営　</a:t>
          </a:r>
          <a:r>
            <a:rPr lang="en-US" cap="none" sz="1100" b="0" i="0" u="none" baseline="0">
              <a:solidFill>
                <a:srgbClr val="000000"/>
              </a:solidFill>
              <a:latin typeface="ＭＳ ゴシック"/>
              <a:ea typeface="ＭＳ ゴシック"/>
              <a:cs typeface="ＭＳ ゴシック"/>
            </a:rPr>
            <a:t>21,148</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茨城県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3</a:t>
          </a:r>
          <a:r>
            <a:rPr lang="en-US" cap="none" sz="1100" b="0" i="0" u="none" baseline="0">
              <a:solidFill>
                <a:srgbClr val="000000"/>
              </a:solidFill>
              <a:latin typeface="ＭＳ ゴシック"/>
              <a:ea typeface="ＭＳ ゴシック"/>
              <a:cs typeface="ＭＳ ゴシック"/>
            </a:rPr>
            <a:t>県</a:t>
          </a:r>
        </a:p>
      </xdr:txBody>
    </xdr:sp>
    <xdr:clientData/>
  </xdr:twoCellAnchor>
  <xdr:twoCellAnchor>
    <xdr:from>
      <xdr:col>45</xdr:col>
      <xdr:colOff>95250</xdr:colOff>
      <xdr:row>82</xdr:row>
      <xdr:rowOff>333375</xdr:rowOff>
    </xdr:from>
    <xdr:to>
      <xdr:col>49</xdr:col>
      <xdr:colOff>123825</xdr:colOff>
      <xdr:row>82</xdr:row>
      <xdr:rowOff>590550</xdr:rowOff>
    </xdr:to>
    <xdr:sp>
      <xdr:nvSpPr>
        <xdr:cNvPr id="48" name="テキスト ボックス 48"/>
        <xdr:cNvSpPr txBox="1">
          <a:spLocks noChangeArrowheads="1"/>
        </xdr:cNvSpPr>
      </xdr:nvSpPr>
      <xdr:spPr>
        <a:xfrm>
          <a:off x="8239125" y="33918525"/>
          <a:ext cx="752475" cy="25717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38</xdr:col>
      <xdr:colOff>0</xdr:colOff>
      <xdr:row>84</xdr:row>
      <xdr:rowOff>133350</xdr:rowOff>
    </xdr:from>
    <xdr:to>
      <xdr:col>48</xdr:col>
      <xdr:colOff>104775</xdr:colOff>
      <xdr:row>85</xdr:row>
      <xdr:rowOff>209550</xdr:rowOff>
    </xdr:to>
    <xdr:sp>
      <xdr:nvSpPr>
        <xdr:cNvPr id="49" name="大かっこ 49"/>
        <xdr:cNvSpPr>
          <a:spLocks/>
        </xdr:cNvSpPr>
      </xdr:nvSpPr>
      <xdr:spPr>
        <a:xfrm>
          <a:off x="6877050" y="35052000"/>
          <a:ext cx="1914525" cy="74295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37</xdr:col>
      <xdr:colOff>19050</xdr:colOff>
      <xdr:row>85</xdr:row>
      <xdr:rowOff>438150</xdr:rowOff>
    </xdr:from>
    <xdr:to>
      <xdr:col>49</xdr:col>
      <xdr:colOff>19050</xdr:colOff>
      <xdr:row>88</xdr:row>
      <xdr:rowOff>104775</xdr:rowOff>
    </xdr:to>
    <xdr:sp>
      <xdr:nvSpPr>
        <xdr:cNvPr id="50" name="テキスト ボックス 50"/>
        <xdr:cNvSpPr txBox="1">
          <a:spLocks noChangeArrowheads="1"/>
        </xdr:cNvSpPr>
      </xdr:nvSpPr>
      <xdr:spPr>
        <a:xfrm>
          <a:off x="6715125" y="36023550"/>
          <a:ext cx="2171700" cy="1533525"/>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　</a:t>
          </a:r>
          <a:r>
            <a:rPr lang="en-US" cap="none" sz="900" b="0" i="0" u="none" baseline="0">
              <a:solidFill>
                <a:srgbClr val="000000"/>
              </a:solidFill>
              <a:latin typeface="ＭＳ ゴシック"/>
              <a:ea typeface="ＭＳ ゴシック"/>
              <a:cs typeface="ＭＳ ゴシック"/>
            </a:rPr>
            <a:t>1,797</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14</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1,648</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［東亜・鈴縫特定建設工事共同企業体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520</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10</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134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秋山工務店　</a:t>
          </a:r>
          <a:r>
            <a:rPr lang="en-US" cap="none" sz="900" b="0" i="0" u="none" baseline="0">
              <a:solidFill>
                <a:srgbClr val="000000"/>
              </a:solidFill>
              <a:latin typeface="ＭＳ ゴシック"/>
              <a:ea typeface="ＭＳ ゴシック"/>
              <a:cs typeface="ＭＳ ゴシック"/>
            </a:rPr>
            <a:t>35</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・随意契約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［豊国工業</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36</xdr:col>
      <xdr:colOff>95250</xdr:colOff>
      <xdr:row>85</xdr:row>
      <xdr:rowOff>200025</xdr:rowOff>
    </xdr:from>
    <xdr:to>
      <xdr:col>49</xdr:col>
      <xdr:colOff>142875</xdr:colOff>
      <xdr:row>85</xdr:row>
      <xdr:rowOff>457200</xdr:rowOff>
    </xdr:to>
    <xdr:sp>
      <xdr:nvSpPr>
        <xdr:cNvPr id="51" name="テキスト ボックス 51"/>
        <xdr:cNvSpPr txBox="1">
          <a:spLocks noChangeArrowheads="1"/>
        </xdr:cNvSpPr>
      </xdr:nvSpPr>
      <xdr:spPr>
        <a:xfrm>
          <a:off x="6610350" y="35785425"/>
          <a:ext cx="2400300" cy="25717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19050</xdr:colOff>
      <xdr:row>81</xdr:row>
      <xdr:rowOff>390525</xdr:rowOff>
    </xdr:from>
    <xdr:to>
      <xdr:col>14</xdr:col>
      <xdr:colOff>19050</xdr:colOff>
      <xdr:row>82</xdr:row>
      <xdr:rowOff>485775</xdr:rowOff>
    </xdr:to>
    <xdr:sp>
      <xdr:nvSpPr>
        <xdr:cNvPr id="52" name="直線矢印コネクタ 52"/>
        <xdr:cNvSpPr>
          <a:spLocks/>
        </xdr:cNvSpPr>
      </xdr:nvSpPr>
      <xdr:spPr>
        <a:xfrm>
          <a:off x="2552700" y="33308925"/>
          <a:ext cx="0" cy="762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82</xdr:row>
      <xdr:rowOff>504825</xdr:rowOff>
    </xdr:from>
    <xdr:to>
      <xdr:col>20</xdr:col>
      <xdr:colOff>142875</xdr:colOff>
      <xdr:row>84</xdr:row>
      <xdr:rowOff>38100</xdr:rowOff>
    </xdr:to>
    <xdr:sp>
      <xdr:nvSpPr>
        <xdr:cNvPr id="53" name="テキスト ボックス 53"/>
        <xdr:cNvSpPr txBox="1">
          <a:spLocks noChangeArrowheads="1"/>
        </xdr:cNvSpPr>
      </xdr:nvSpPr>
      <xdr:spPr>
        <a:xfrm>
          <a:off x="1400175" y="34089975"/>
          <a:ext cx="2362200"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民間団体等　</a:t>
          </a:r>
          <a:r>
            <a:rPr lang="en-US" cap="none" sz="1100" b="0" i="0" u="none" baseline="0">
              <a:solidFill>
                <a:srgbClr val="000000"/>
              </a:solidFill>
              <a:latin typeface="ＭＳ ゴシック"/>
              <a:ea typeface="ＭＳ ゴシック"/>
              <a:cs typeface="ＭＳ ゴシック"/>
            </a:rPr>
            <a:t>2,983</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不動テトラ　</a:t>
          </a:r>
          <a:r>
            <a:rPr lang="en-US" cap="none" sz="1100" b="0" i="0" u="none" baseline="0">
              <a:solidFill>
                <a:srgbClr val="000000"/>
              </a:solidFill>
              <a:latin typeface="ＭＳ ゴシック"/>
              <a:ea typeface="ＭＳ ゴシック"/>
              <a:cs typeface="ＭＳ ゴシック"/>
            </a:rPr>
            <a:t>844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11</a:t>
          </a:r>
          <a:r>
            <a:rPr lang="en-US" cap="none" sz="1100" b="0" i="0" u="none" baseline="0">
              <a:solidFill>
                <a:srgbClr val="000000"/>
              </a:solidFill>
              <a:latin typeface="ＭＳ ゴシック"/>
              <a:ea typeface="ＭＳ ゴシック"/>
              <a:cs typeface="ＭＳ ゴシック"/>
            </a:rPr>
            <a:t>団体、</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個人</a:t>
          </a:r>
        </a:p>
      </xdr:txBody>
    </xdr:sp>
    <xdr:clientData/>
  </xdr:twoCellAnchor>
  <xdr:twoCellAnchor>
    <xdr:from>
      <xdr:col>17</xdr:col>
      <xdr:colOff>85725</xdr:colOff>
      <xdr:row>82</xdr:row>
      <xdr:rowOff>295275</xdr:rowOff>
    </xdr:from>
    <xdr:to>
      <xdr:col>21</xdr:col>
      <xdr:colOff>85725</xdr:colOff>
      <xdr:row>82</xdr:row>
      <xdr:rowOff>561975</xdr:rowOff>
    </xdr:to>
    <xdr:sp>
      <xdr:nvSpPr>
        <xdr:cNvPr id="54" name="テキスト ボックス 54"/>
        <xdr:cNvSpPr txBox="1">
          <a:spLocks noChangeArrowheads="1"/>
        </xdr:cNvSpPr>
      </xdr:nvSpPr>
      <xdr:spPr>
        <a:xfrm>
          <a:off x="3162300" y="33880425"/>
          <a:ext cx="723900" cy="25717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代行</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161925</xdr:colOff>
      <xdr:row>84</xdr:row>
      <xdr:rowOff>95250</xdr:rowOff>
    </xdr:from>
    <xdr:to>
      <xdr:col>19</xdr:col>
      <xdr:colOff>85725</xdr:colOff>
      <xdr:row>85</xdr:row>
      <xdr:rowOff>171450</xdr:rowOff>
    </xdr:to>
    <xdr:sp>
      <xdr:nvSpPr>
        <xdr:cNvPr id="55" name="大かっこ 55"/>
        <xdr:cNvSpPr>
          <a:spLocks/>
        </xdr:cNvSpPr>
      </xdr:nvSpPr>
      <xdr:spPr>
        <a:xfrm>
          <a:off x="1609725" y="35013900"/>
          <a:ext cx="1914525" cy="74295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7</xdr:col>
      <xdr:colOff>114300</xdr:colOff>
      <xdr:row>85</xdr:row>
      <xdr:rowOff>200025</xdr:rowOff>
    </xdr:from>
    <xdr:to>
      <xdr:col>20</xdr:col>
      <xdr:colOff>161925</xdr:colOff>
      <xdr:row>85</xdr:row>
      <xdr:rowOff>457200</xdr:rowOff>
    </xdr:to>
    <xdr:sp>
      <xdr:nvSpPr>
        <xdr:cNvPr id="56" name="テキスト ボックス 56"/>
        <xdr:cNvSpPr txBox="1">
          <a:spLocks noChangeArrowheads="1"/>
        </xdr:cNvSpPr>
      </xdr:nvSpPr>
      <xdr:spPr>
        <a:xfrm>
          <a:off x="1381125" y="35785425"/>
          <a:ext cx="2400300" cy="25717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2,983</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7</xdr:col>
      <xdr:colOff>38100</xdr:colOff>
      <xdr:row>85</xdr:row>
      <xdr:rowOff>419100</xdr:rowOff>
    </xdr:from>
    <xdr:to>
      <xdr:col>21</xdr:col>
      <xdr:colOff>123825</xdr:colOff>
      <xdr:row>89</xdr:row>
      <xdr:rowOff>619125</xdr:rowOff>
    </xdr:to>
    <xdr:sp>
      <xdr:nvSpPr>
        <xdr:cNvPr id="57" name="テキスト ボックス 57"/>
        <xdr:cNvSpPr txBox="1">
          <a:spLocks noChangeArrowheads="1"/>
        </xdr:cNvSpPr>
      </xdr:nvSpPr>
      <xdr:spPr>
        <a:xfrm>
          <a:off x="1304925" y="36004500"/>
          <a:ext cx="2619375" cy="2733675"/>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　</a:t>
          </a:r>
          <a:r>
            <a:rPr lang="en-US" cap="none" sz="900" b="0" i="0" u="none" baseline="0">
              <a:solidFill>
                <a:srgbClr val="000000"/>
              </a:solidFill>
              <a:latin typeface="ＭＳ ゴシック"/>
              <a:ea typeface="ＭＳ ゴシック"/>
              <a:cs typeface="ＭＳ ゴシック"/>
            </a:rPr>
            <a:t>2,823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13</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2,781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不動テトラ　</a:t>
          </a:r>
          <a:r>
            <a:rPr lang="en-US" cap="none" sz="900" b="0" i="0" u="none" baseline="0">
              <a:solidFill>
                <a:srgbClr val="000000"/>
              </a:solidFill>
              <a:latin typeface="ＭＳ ゴシック"/>
              <a:ea typeface="ＭＳ ゴシック"/>
              <a:cs typeface="ＭＳ ゴシック"/>
            </a:rPr>
            <a:t>844</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41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一社</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水産土木建設技術センター　</a:t>
          </a:r>
          <a:r>
            <a:rPr lang="en-US" cap="none" sz="900" b="0" i="0" u="none" baseline="0">
              <a:solidFill>
                <a:srgbClr val="000000"/>
              </a:solidFill>
              <a:latin typeface="ＭＳ ゴシック"/>
              <a:ea typeface="ＭＳ ゴシック"/>
              <a:cs typeface="ＭＳ ゴシック"/>
            </a:rPr>
            <a:t>41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○測量設計費　</a:t>
          </a:r>
          <a:r>
            <a:rPr lang="en-US" cap="none" sz="900" b="0" i="0" u="none" baseline="0">
              <a:solidFill>
                <a:srgbClr val="000000"/>
              </a:solidFill>
              <a:latin typeface="ＭＳ ゴシック"/>
              <a:ea typeface="ＭＳ ゴシック"/>
              <a:cs typeface="ＭＳ ゴシック"/>
            </a:rPr>
            <a:t>31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エイト日本技術開発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・簡易公募型競争入札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［復建調査設計</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○用地及び補償費　</a:t>
          </a:r>
          <a:r>
            <a:rPr lang="en-US" cap="none" sz="900" b="0" i="0" u="none" baseline="0">
              <a:solidFill>
                <a:srgbClr val="000000"/>
              </a:solidFill>
              <a:latin typeface="ＭＳ ゴシック"/>
              <a:ea typeface="ＭＳ ゴシック"/>
              <a:cs typeface="ＭＳ ゴシック"/>
            </a:rPr>
            <a:t>129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124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［東洋建設</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124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・用地取得　</a:t>
          </a:r>
          <a:r>
            <a:rPr lang="en-US" cap="none" sz="900" b="0" i="0" u="none" baseline="0">
              <a:solidFill>
                <a:srgbClr val="000000"/>
              </a:solidFill>
              <a:latin typeface="ＭＳ ゴシック"/>
              <a:ea typeface="ＭＳ ゴシック"/>
              <a:cs typeface="ＭＳ ゴシック"/>
            </a:rPr>
            <a:t>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一般社団法人　</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等</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28</xdr:col>
      <xdr:colOff>95250</xdr:colOff>
      <xdr:row>78</xdr:row>
      <xdr:rowOff>142875</xdr:rowOff>
    </xdr:from>
    <xdr:to>
      <xdr:col>28</xdr:col>
      <xdr:colOff>95250</xdr:colOff>
      <xdr:row>79</xdr:row>
      <xdr:rowOff>285750</xdr:rowOff>
    </xdr:to>
    <xdr:sp>
      <xdr:nvSpPr>
        <xdr:cNvPr id="58" name="直線矢印コネクタ 58"/>
        <xdr:cNvSpPr>
          <a:spLocks/>
        </xdr:cNvSpPr>
      </xdr:nvSpPr>
      <xdr:spPr>
        <a:xfrm>
          <a:off x="5162550" y="31061025"/>
          <a:ext cx="0" cy="809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69</xdr:row>
      <xdr:rowOff>419100</xdr:rowOff>
    </xdr:from>
    <xdr:to>
      <xdr:col>36</xdr:col>
      <xdr:colOff>47625</xdr:colOff>
      <xdr:row>78</xdr:row>
      <xdr:rowOff>133350</xdr:rowOff>
    </xdr:to>
    <xdr:sp>
      <xdr:nvSpPr>
        <xdr:cNvPr id="59" name="テキスト ボックス 59"/>
        <xdr:cNvSpPr txBox="1">
          <a:spLocks noChangeArrowheads="1"/>
        </xdr:cNvSpPr>
      </xdr:nvSpPr>
      <xdr:spPr>
        <a:xfrm>
          <a:off x="3790950" y="30327600"/>
          <a:ext cx="2771775" cy="7239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復興庁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37,018</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133350</xdr:colOff>
      <xdr:row>78</xdr:row>
      <xdr:rowOff>190500</xdr:rowOff>
    </xdr:from>
    <xdr:to>
      <xdr:col>36</xdr:col>
      <xdr:colOff>114300</xdr:colOff>
      <xdr:row>78</xdr:row>
      <xdr:rowOff>571500</xdr:rowOff>
    </xdr:to>
    <xdr:sp>
      <xdr:nvSpPr>
        <xdr:cNvPr id="60" name="大かっこ 60"/>
        <xdr:cNvSpPr>
          <a:spLocks/>
        </xdr:cNvSpPr>
      </xdr:nvSpPr>
      <xdr:spPr>
        <a:xfrm>
          <a:off x="5200650" y="31108650"/>
          <a:ext cx="1428750" cy="38100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農林水産省へ移替</a:t>
          </a:r>
        </a:p>
      </xdr:txBody>
    </xdr:sp>
    <xdr:clientData/>
  </xdr:twoCellAnchor>
  <xdr:twoCellAnchor>
    <xdr:from>
      <xdr:col>20</xdr:col>
      <xdr:colOff>171450</xdr:colOff>
      <xdr:row>79</xdr:row>
      <xdr:rowOff>285750</xdr:rowOff>
    </xdr:from>
    <xdr:to>
      <xdr:col>36</xdr:col>
      <xdr:colOff>47625</xdr:colOff>
      <xdr:row>80</xdr:row>
      <xdr:rowOff>333375</xdr:rowOff>
    </xdr:to>
    <xdr:sp>
      <xdr:nvSpPr>
        <xdr:cNvPr id="61" name="テキスト ボックス 61"/>
        <xdr:cNvSpPr txBox="1">
          <a:spLocks noChangeArrowheads="1"/>
        </xdr:cNvSpPr>
      </xdr:nvSpPr>
      <xdr:spPr>
        <a:xfrm>
          <a:off x="3790950" y="31870650"/>
          <a:ext cx="277177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農林水産省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36,294</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95250</xdr:colOff>
      <xdr:row>80</xdr:row>
      <xdr:rowOff>342900</xdr:rowOff>
    </xdr:from>
    <xdr:to>
      <xdr:col>28</xdr:col>
      <xdr:colOff>95250</xdr:colOff>
      <xdr:row>82</xdr:row>
      <xdr:rowOff>542925</xdr:rowOff>
    </xdr:to>
    <xdr:sp>
      <xdr:nvSpPr>
        <xdr:cNvPr id="62" name="直線矢印コネクタ 62"/>
        <xdr:cNvSpPr>
          <a:spLocks/>
        </xdr:cNvSpPr>
      </xdr:nvSpPr>
      <xdr:spPr>
        <a:xfrm flipH="1">
          <a:off x="5162550" y="32594550"/>
          <a:ext cx="9525" cy="1533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85725</xdr:colOff>
      <xdr:row>82</xdr:row>
      <xdr:rowOff>552450</xdr:rowOff>
    </xdr:from>
    <xdr:to>
      <xdr:col>33</xdr:col>
      <xdr:colOff>123825</xdr:colOff>
      <xdr:row>84</xdr:row>
      <xdr:rowOff>85725</xdr:rowOff>
    </xdr:to>
    <xdr:sp>
      <xdr:nvSpPr>
        <xdr:cNvPr id="63" name="テキスト ボックス 63"/>
        <xdr:cNvSpPr txBox="1">
          <a:spLocks noChangeArrowheads="1"/>
        </xdr:cNvSpPr>
      </xdr:nvSpPr>
      <xdr:spPr>
        <a:xfrm>
          <a:off x="4248150" y="34137600"/>
          <a:ext cx="1847850"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県　</a:t>
          </a:r>
          <a:r>
            <a:rPr lang="en-US" cap="none" sz="1100" b="0" i="0" u="none" baseline="0">
              <a:solidFill>
                <a:srgbClr val="000000"/>
              </a:solidFill>
              <a:latin typeface="ＭＳ ゴシック"/>
              <a:ea typeface="ＭＳ ゴシック"/>
              <a:cs typeface="ＭＳ ゴシック"/>
            </a:rPr>
            <a:t>21,204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茨城県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3</a:t>
          </a:r>
          <a:r>
            <a:rPr lang="en-US" cap="none" sz="1100" b="0" i="0" u="none" baseline="0">
              <a:solidFill>
                <a:srgbClr val="000000"/>
              </a:solidFill>
              <a:latin typeface="ＭＳ ゴシック"/>
              <a:ea typeface="ＭＳ ゴシック"/>
              <a:cs typeface="ＭＳ ゴシック"/>
            </a:rPr>
            <a:t>県</a:t>
          </a:r>
        </a:p>
      </xdr:txBody>
    </xdr:sp>
    <xdr:clientData/>
  </xdr:twoCellAnchor>
  <xdr:twoCellAnchor>
    <xdr:from>
      <xdr:col>30</xdr:col>
      <xdr:colOff>76200</xdr:colOff>
      <xdr:row>82</xdr:row>
      <xdr:rowOff>323850</xdr:rowOff>
    </xdr:from>
    <xdr:to>
      <xdr:col>34</xdr:col>
      <xdr:colOff>85725</xdr:colOff>
      <xdr:row>82</xdr:row>
      <xdr:rowOff>590550</xdr:rowOff>
    </xdr:to>
    <xdr:sp>
      <xdr:nvSpPr>
        <xdr:cNvPr id="64" name="テキスト ボックス 64"/>
        <xdr:cNvSpPr txBox="1">
          <a:spLocks noChangeArrowheads="1"/>
        </xdr:cNvSpPr>
      </xdr:nvSpPr>
      <xdr:spPr>
        <a:xfrm>
          <a:off x="5505450" y="33909000"/>
          <a:ext cx="733425" cy="266700"/>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23</xdr:col>
      <xdr:colOff>57150</xdr:colOff>
      <xdr:row>84</xdr:row>
      <xdr:rowOff>171450</xdr:rowOff>
    </xdr:from>
    <xdr:to>
      <xdr:col>33</xdr:col>
      <xdr:colOff>133350</xdr:colOff>
      <xdr:row>85</xdr:row>
      <xdr:rowOff>638175</xdr:rowOff>
    </xdr:to>
    <xdr:sp>
      <xdr:nvSpPr>
        <xdr:cNvPr id="65" name="大かっこ 65"/>
        <xdr:cNvSpPr>
          <a:spLocks/>
        </xdr:cNvSpPr>
      </xdr:nvSpPr>
      <xdr:spPr>
        <a:xfrm>
          <a:off x="4219575" y="35090100"/>
          <a:ext cx="1885950" cy="1133475"/>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漁港施設、海岸保全施設等の災害復旧、市町村事業に対する補助金交付</a:t>
          </a:r>
        </a:p>
      </xdr:txBody>
    </xdr:sp>
    <xdr:clientData/>
  </xdr:twoCellAnchor>
  <xdr:twoCellAnchor>
    <xdr:from>
      <xdr:col>28</xdr:col>
      <xdr:colOff>76200</xdr:colOff>
      <xdr:row>85</xdr:row>
      <xdr:rowOff>638175</xdr:rowOff>
    </xdr:from>
    <xdr:to>
      <xdr:col>28</xdr:col>
      <xdr:colOff>85725</xdr:colOff>
      <xdr:row>88</xdr:row>
      <xdr:rowOff>628650</xdr:rowOff>
    </xdr:to>
    <xdr:sp>
      <xdr:nvSpPr>
        <xdr:cNvPr id="66" name="直線矢印コネクタ 66"/>
        <xdr:cNvSpPr>
          <a:spLocks/>
        </xdr:cNvSpPr>
      </xdr:nvSpPr>
      <xdr:spPr>
        <a:xfrm flipH="1">
          <a:off x="5143500" y="36223575"/>
          <a:ext cx="9525" cy="1857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81</xdr:row>
      <xdr:rowOff>381000</xdr:rowOff>
    </xdr:from>
    <xdr:to>
      <xdr:col>28</xdr:col>
      <xdr:colOff>95250</xdr:colOff>
      <xdr:row>81</xdr:row>
      <xdr:rowOff>381000</xdr:rowOff>
    </xdr:to>
    <xdr:sp>
      <xdr:nvSpPr>
        <xdr:cNvPr id="67" name="直線コネクタ 67"/>
        <xdr:cNvSpPr>
          <a:spLocks/>
        </xdr:cNvSpPr>
      </xdr:nvSpPr>
      <xdr:spPr>
        <a:xfrm flipH="1">
          <a:off x="2552700" y="33299400"/>
          <a:ext cx="26098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104775</xdr:colOff>
      <xdr:row>81</xdr:row>
      <xdr:rowOff>381000</xdr:rowOff>
    </xdr:from>
    <xdr:to>
      <xdr:col>22</xdr:col>
      <xdr:colOff>104775</xdr:colOff>
      <xdr:row>86</xdr:row>
      <xdr:rowOff>485775</xdr:rowOff>
    </xdr:to>
    <xdr:sp>
      <xdr:nvSpPr>
        <xdr:cNvPr id="68" name="直線コネクタ 68"/>
        <xdr:cNvSpPr>
          <a:spLocks/>
        </xdr:cNvSpPr>
      </xdr:nvSpPr>
      <xdr:spPr>
        <a:xfrm>
          <a:off x="4086225" y="33299400"/>
          <a:ext cx="0" cy="3438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104775</xdr:colOff>
      <xdr:row>86</xdr:row>
      <xdr:rowOff>495300</xdr:rowOff>
    </xdr:from>
    <xdr:to>
      <xdr:col>27</xdr:col>
      <xdr:colOff>38100</xdr:colOff>
      <xdr:row>86</xdr:row>
      <xdr:rowOff>504825</xdr:rowOff>
    </xdr:to>
    <xdr:sp>
      <xdr:nvSpPr>
        <xdr:cNvPr id="69" name="直線コネクタ 69"/>
        <xdr:cNvSpPr>
          <a:spLocks/>
        </xdr:cNvSpPr>
      </xdr:nvSpPr>
      <xdr:spPr>
        <a:xfrm flipH="1">
          <a:off x="4086225" y="36747450"/>
          <a:ext cx="8382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38100</xdr:colOff>
      <xdr:row>86</xdr:row>
      <xdr:rowOff>514350</xdr:rowOff>
    </xdr:from>
    <xdr:to>
      <xdr:col>27</xdr:col>
      <xdr:colOff>38100</xdr:colOff>
      <xdr:row>88</xdr:row>
      <xdr:rowOff>638175</xdr:rowOff>
    </xdr:to>
    <xdr:sp>
      <xdr:nvSpPr>
        <xdr:cNvPr id="70" name="直線矢印コネクタ 70"/>
        <xdr:cNvSpPr>
          <a:spLocks/>
        </xdr:cNvSpPr>
      </xdr:nvSpPr>
      <xdr:spPr>
        <a:xfrm>
          <a:off x="4924425" y="36766500"/>
          <a:ext cx="0" cy="13239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57150</xdr:colOff>
      <xdr:row>89</xdr:row>
      <xdr:rowOff>0</xdr:rowOff>
    </xdr:from>
    <xdr:to>
      <xdr:col>34</xdr:col>
      <xdr:colOff>95250</xdr:colOff>
      <xdr:row>90</xdr:row>
      <xdr:rowOff>219075</xdr:rowOff>
    </xdr:to>
    <xdr:sp>
      <xdr:nvSpPr>
        <xdr:cNvPr id="71" name="テキスト ボックス 71"/>
        <xdr:cNvSpPr txBox="1">
          <a:spLocks noChangeArrowheads="1"/>
        </xdr:cNvSpPr>
      </xdr:nvSpPr>
      <xdr:spPr>
        <a:xfrm>
          <a:off x="4038600" y="38119050"/>
          <a:ext cx="2209800" cy="88582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市町村営　</a:t>
          </a:r>
          <a:r>
            <a:rPr lang="en-US" cap="none" sz="1100" b="0" i="0" u="none" baseline="0">
              <a:solidFill>
                <a:srgbClr val="000000"/>
              </a:solidFill>
              <a:latin typeface="ＭＳ ゴシック"/>
              <a:ea typeface="ＭＳ ゴシック"/>
              <a:cs typeface="ＭＳ ゴシック"/>
            </a:rPr>
            <a:t>12,163</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青森県八戸市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22</a:t>
          </a:r>
          <a:r>
            <a:rPr lang="en-US" cap="none" sz="1100" b="0" i="0" u="none" baseline="0">
              <a:solidFill>
                <a:srgbClr val="000000"/>
              </a:solidFill>
              <a:latin typeface="ＭＳ ゴシック"/>
              <a:ea typeface="ＭＳ ゴシック"/>
              <a:cs typeface="ＭＳ ゴシック"/>
            </a:rPr>
            <a:t>市町村</a:t>
          </a:r>
        </a:p>
      </xdr:txBody>
    </xdr:sp>
    <xdr:clientData/>
  </xdr:twoCellAnchor>
  <xdr:twoCellAnchor>
    <xdr:from>
      <xdr:col>22</xdr:col>
      <xdr:colOff>104775</xdr:colOff>
      <xdr:row>90</xdr:row>
      <xdr:rowOff>333375</xdr:rowOff>
    </xdr:from>
    <xdr:to>
      <xdr:col>34</xdr:col>
      <xdr:colOff>76200</xdr:colOff>
      <xdr:row>91</xdr:row>
      <xdr:rowOff>390525</xdr:rowOff>
    </xdr:to>
    <xdr:sp>
      <xdr:nvSpPr>
        <xdr:cNvPr id="72" name="大かっこ 72"/>
        <xdr:cNvSpPr>
          <a:spLocks/>
        </xdr:cNvSpPr>
      </xdr:nvSpPr>
      <xdr:spPr>
        <a:xfrm>
          <a:off x="4086225" y="39119175"/>
          <a:ext cx="2143125" cy="72390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21</xdr:col>
      <xdr:colOff>95250</xdr:colOff>
      <xdr:row>91</xdr:row>
      <xdr:rowOff>495300</xdr:rowOff>
    </xdr:from>
    <xdr:to>
      <xdr:col>35</xdr:col>
      <xdr:colOff>95250</xdr:colOff>
      <xdr:row>92</xdr:row>
      <xdr:rowOff>104775</xdr:rowOff>
    </xdr:to>
    <xdr:sp>
      <xdr:nvSpPr>
        <xdr:cNvPr id="73" name="テキスト ボックス 73"/>
        <xdr:cNvSpPr txBox="1">
          <a:spLocks noChangeArrowheads="1"/>
        </xdr:cNvSpPr>
      </xdr:nvSpPr>
      <xdr:spPr>
        <a:xfrm>
          <a:off x="3895725" y="39947850"/>
          <a:ext cx="2533650" cy="27622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47625</xdr:colOff>
      <xdr:row>92</xdr:row>
      <xdr:rowOff>66675</xdr:rowOff>
    </xdr:from>
    <xdr:to>
      <xdr:col>34</xdr:col>
      <xdr:colOff>104775</xdr:colOff>
      <xdr:row>93</xdr:row>
      <xdr:rowOff>28575</xdr:rowOff>
    </xdr:to>
    <xdr:sp>
      <xdr:nvSpPr>
        <xdr:cNvPr id="74" name="テキスト ボックス 74"/>
        <xdr:cNvSpPr txBox="1">
          <a:spLocks noChangeArrowheads="1"/>
        </xdr:cNvSpPr>
      </xdr:nvSpPr>
      <xdr:spPr>
        <a:xfrm>
          <a:off x="4029075" y="40185975"/>
          <a:ext cx="2228850" cy="628650"/>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下舘組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30</xdr:col>
      <xdr:colOff>114300</xdr:colOff>
      <xdr:row>88</xdr:row>
      <xdr:rowOff>428625</xdr:rowOff>
    </xdr:from>
    <xdr:to>
      <xdr:col>34</xdr:col>
      <xdr:colOff>142875</xdr:colOff>
      <xdr:row>89</xdr:row>
      <xdr:rowOff>38100</xdr:rowOff>
    </xdr:to>
    <xdr:sp>
      <xdr:nvSpPr>
        <xdr:cNvPr id="75" name="テキスト ボックス 75"/>
        <xdr:cNvSpPr txBox="1">
          <a:spLocks noChangeArrowheads="1"/>
        </xdr:cNvSpPr>
      </xdr:nvSpPr>
      <xdr:spPr>
        <a:xfrm>
          <a:off x="5543550" y="37880925"/>
          <a:ext cx="752475" cy="27622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33</xdr:col>
      <xdr:colOff>133350</xdr:colOff>
      <xdr:row>83</xdr:row>
      <xdr:rowOff>285750</xdr:rowOff>
    </xdr:from>
    <xdr:to>
      <xdr:col>37</xdr:col>
      <xdr:colOff>9525</xdr:colOff>
      <xdr:row>83</xdr:row>
      <xdr:rowOff>285750</xdr:rowOff>
    </xdr:to>
    <xdr:sp>
      <xdr:nvSpPr>
        <xdr:cNvPr id="76" name="直線矢印コネクタ 76"/>
        <xdr:cNvSpPr>
          <a:spLocks/>
        </xdr:cNvSpPr>
      </xdr:nvSpPr>
      <xdr:spPr>
        <a:xfrm>
          <a:off x="6105525" y="34537650"/>
          <a:ext cx="600075" cy="0"/>
        </a:xfrm>
        <a:prstGeom prst="straightConnector1">
          <a:avLst/>
        </a:prstGeom>
        <a:noFill/>
        <a:ln w="127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19050</xdr:colOff>
      <xdr:row>82</xdr:row>
      <xdr:rowOff>552450</xdr:rowOff>
    </xdr:from>
    <xdr:to>
      <xdr:col>49</xdr:col>
      <xdr:colOff>47625</xdr:colOff>
      <xdr:row>84</xdr:row>
      <xdr:rowOff>85725</xdr:rowOff>
    </xdr:to>
    <xdr:sp>
      <xdr:nvSpPr>
        <xdr:cNvPr id="77" name="テキスト ボックス 77"/>
        <xdr:cNvSpPr txBox="1">
          <a:spLocks noChangeArrowheads="1"/>
        </xdr:cNvSpPr>
      </xdr:nvSpPr>
      <xdr:spPr>
        <a:xfrm>
          <a:off x="6715125" y="34137600"/>
          <a:ext cx="2200275"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県営　</a:t>
          </a:r>
          <a:r>
            <a:rPr lang="en-US" cap="none" sz="1100" b="0" i="0" u="none" baseline="0">
              <a:solidFill>
                <a:srgbClr val="000000"/>
              </a:solidFill>
              <a:latin typeface="ＭＳ ゴシック"/>
              <a:ea typeface="ＭＳ ゴシック"/>
              <a:cs typeface="ＭＳ ゴシック"/>
            </a:rPr>
            <a:t>21,148</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茨城県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3</a:t>
          </a:r>
          <a:r>
            <a:rPr lang="en-US" cap="none" sz="1100" b="0" i="0" u="none" baseline="0">
              <a:solidFill>
                <a:srgbClr val="000000"/>
              </a:solidFill>
              <a:latin typeface="ＭＳ ゴシック"/>
              <a:ea typeface="ＭＳ ゴシック"/>
              <a:cs typeface="ＭＳ ゴシック"/>
            </a:rPr>
            <a:t>県</a:t>
          </a:r>
        </a:p>
      </xdr:txBody>
    </xdr:sp>
    <xdr:clientData/>
  </xdr:twoCellAnchor>
  <xdr:twoCellAnchor>
    <xdr:from>
      <xdr:col>45</xdr:col>
      <xdr:colOff>95250</xdr:colOff>
      <xdr:row>82</xdr:row>
      <xdr:rowOff>333375</xdr:rowOff>
    </xdr:from>
    <xdr:to>
      <xdr:col>49</xdr:col>
      <xdr:colOff>123825</xdr:colOff>
      <xdr:row>82</xdr:row>
      <xdr:rowOff>590550</xdr:rowOff>
    </xdr:to>
    <xdr:sp>
      <xdr:nvSpPr>
        <xdr:cNvPr id="78" name="テキスト ボックス 78"/>
        <xdr:cNvSpPr txBox="1">
          <a:spLocks noChangeArrowheads="1"/>
        </xdr:cNvSpPr>
      </xdr:nvSpPr>
      <xdr:spPr>
        <a:xfrm>
          <a:off x="8239125" y="33918525"/>
          <a:ext cx="752475" cy="25717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38</xdr:col>
      <xdr:colOff>0</xdr:colOff>
      <xdr:row>84</xdr:row>
      <xdr:rowOff>133350</xdr:rowOff>
    </xdr:from>
    <xdr:to>
      <xdr:col>48</xdr:col>
      <xdr:colOff>104775</xdr:colOff>
      <xdr:row>85</xdr:row>
      <xdr:rowOff>209550</xdr:rowOff>
    </xdr:to>
    <xdr:sp>
      <xdr:nvSpPr>
        <xdr:cNvPr id="79" name="大かっこ 79"/>
        <xdr:cNvSpPr>
          <a:spLocks/>
        </xdr:cNvSpPr>
      </xdr:nvSpPr>
      <xdr:spPr>
        <a:xfrm>
          <a:off x="6877050" y="35052000"/>
          <a:ext cx="1914525" cy="74295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37</xdr:col>
      <xdr:colOff>19050</xdr:colOff>
      <xdr:row>85</xdr:row>
      <xdr:rowOff>438150</xdr:rowOff>
    </xdr:from>
    <xdr:to>
      <xdr:col>49</xdr:col>
      <xdr:colOff>19050</xdr:colOff>
      <xdr:row>88</xdr:row>
      <xdr:rowOff>104775</xdr:rowOff>
    </xdr:to>
    <xdr:sp>
      <xdr:nvSpPr>
        <xdr:cNvPr id="80" name="テキスト ボックス 80"/>
        <xdr:cNvSpPr txBox="1">
          <a:spLocks noChangeArrowheads="1"/>
        </xdr:cNvSpPr>
      </xdr:nvSpPr>
      <xdr:spPr>
        <a:xfrm>
          <a:off x="6715125" y="36023550"/>
          <a:ext cx="2171700" cy="1533525"/>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　</a:t>
          </a:r>
          <a:r>
            <a:rPr lang="en-US" cap="none" sz="900" b="0" i="0" u="none" baseline="0">
              <a:solidFill>
                <a:srgbClr val="000000"/>
              </a:solidFill>
              <a:latin typeface="ＭＳ ゴシック"/>
              <a:ea typeface="ＭＳ ゴシック"/>
              <a:cs typeface="ＭＳ ゴシック"/>
            </a:rPr>
            <a:t>1,797</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14</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1,648</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［東亜・鈴縫特定建設工事共同企業体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520</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10</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134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秋山工務店　</a:t>
          </a:r>
          <a:r>
            <a:rPr lang="en-US" cap="none" sz="900" b="0" i="0" u="none" baseline="0">
              <a:solidFill>
                <a:srgbClr val="000000"/>
              </a:solidFill>
              <a:latin typeface="ＭＳ ゴシック"/>
              <a:ea typeface="ＭＳ ゴシック"/>
              <a:cs typeface="ＭＳ ゴシック"/>
            </a:rPr>
            <a:t>35</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・随意契約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［豊国工業</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36</xdr:col>
      <xdr:colOff>95250</xdr:colOff>
      <xdr:row>85</xdr:row>
      <xdr:rowOff>200025</xdr:rowOff>
    </xdr:from>
    <xdr:to>
      <xdr:col>49</xdr:col>
      <xdr:colOff>142875</xdr:colOff>
      <xdr:row>85</xdr:row>
      <xdr:rowOff>457200</xdr:rowOff>
    </xdr:to>
    <xdr:sp>
      <xdr:nvSpPr>
        <xdr:cNvPr id="81" name="テキスト ボックス 81"/>
        <xdr:cNvSpPr txBox="1">
          <a:spLocks noChangeArrowheads="1"/>
        </xdr:cNvSpPr>
      </xdr:nvSpPr>
      <xdr:spPr>
        <a:xfrm>
          <a:off x="6610350" y="35785425"/>
          <a:ext cx="2400300" cy="25717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19050</xdr:colOff>
      <xdr:row>81</xdr:row>
      <xdr:rowOff>390525</xdr:rowOff>
    </xdr:from>
    <xdr:to>
      <xdr:col>14</xdr:col>
      <xdr:colOff>19050</xdr:colOff>
      <xdr:row>82</xdr:row>
      <xdr:rowOff>485775</xdr:rowOff>
    </xdr:to>
    <xdr:sp>
      <xdr:nvSpPr>
        <xdr:cNvPr id="82" name="直線矢印コネクタ 82"/>
        <xdr:cNvSpPr>
          <a:spLocks/>
        </xdr:cNvSpPr>
      </xdr:nvSpPr>
      <xdr:spPr>
        <a:xfrm>
          <a:off x="2552700" y="33308925"/>
          <a:ext cx="0" cy="762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82</xdr:row>
      <xdr:rowOff>504825</xdr:rowOff>
    </xdr:from>
    <xdr:to>
      <xdr:col>20</xdr:col>
      <xdr:colOff>142875</xdr:colOff>
      <xdr:row>84</xdr:row>
      <xdr:rowOff>38100</xdr:rowOff>
    </xdr:to>
    <xdr:sp>
      <xdr:nvSpPr>
        <xdr:cNvPr id="83" name="テキスト ボックス 83"/>
        <xdr:cNvSpPr txBox="1">
          <a:spLocks noChangeArrowheads="1"/>
        </xdr:cNvSpPr>
      </xdr:nvSpPr>
      <xdr:spPr>
        <a:xfrm>
          <a:off x="1400175" y="34089975"/>
          <a:ext cx="2362200"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民間団体等　</a:t>
          </a:r>
          <a:r>
            <a:rPr lang="en-US" cap="none" sz="1100" b="0" i="0" u="none" baseline="0">
              <a:solidFill>
                <a:srgbClr val="000000"/>
              </a:solidFill>
              <a:latin typeface="ＭＳ ゴシック"/>
              <a:ea typeface="ＭＳ ゴシック"/>
              <a:cs typeface="ＭＳ ゴシック"/>
            </a:rPr>
            <a:t>2,983</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不動テトラ　</a:t>
          </a:r>
          <a:r>
            <a:rPr lang="en-US" cap="none" sz="1100" b="0" i="0" u="none" baseline="0">
              <a:solidFill>
                <a:srgbClr val="000000"/>
              </a:solidFill>
              <a:latin typeface="ＭＳ ゴシック"/>
              <a:ea typeface="ＭＳ ゴシック"/>
              <a:cs typeface="ＭＳ ゴシック"/>
            </a:rPr>
            <a:t>844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11</a:t>
          </a:r>
          <a:r>
            <a:rPr lang="en-US" cap="none" sz="1100" b="0" i="0" u="none" baseline="0">
              <a:solidFill>
                <a:srgbClr val="000000"/>
              </a:solidFill>
              <a:latin typeface="ＭＳ ゴシック"/>
              <a:ea typeface="ＭＳ ゴシック"/>
              <a:cs typeface="ＭＳ ゴシック"/>
            </a:rPr>
            <a:t>団体、</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個人</a:t>
          </a:r>
        </a:p>
      </xdr:txBody>
    </xdr:sp>
    <xdr:clientData/>
  </xdr:twoCellAnchor>
  <xdr:twoCellAnchor>
    <xdr:from>
      <xdr:col>17</xdr:col>
      <xdr:colOff>85725</xdr:colOff>
      <xdr:row>82</xdr:row>
      <xdr:rowOff>295275</xdr:rowOff>
    </xdr:from>
    <xdr:to>
      <xdr:col>21</xdr:col>
      <xdr:colOff>85725</xdr:colOff>
      <xdr:row>82</xdr:row>
      <xdr:rowOff>561975</xdr:rowOff>
    </xdr:to>
    <xdr:sp>
      <xdr:nvSpPr>
        <xdr:cNvPr id="84" name="テキスト ボックス 84"/>
        <xdr:cNvSpPr txBox="1">
          <a:spLocks noChangeArrowheads="1"/>
        </xdr:cNvSpPr>
      </xdr:nvSpPr>
      <xdr:spPr>
        <a:xfrm>
          <a:off x="3162300" y="33880425"/>
          <a:ext cx="723900" cy="25717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代行</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161925</xdr:colOff>
      <xdr:row>84</xdr:row>
      <xdr:rowOff>95250</xdr:rowOff>
    </xdr:from>
    <xdr:to>
      <xdr:col>19</xdr:col>
      <xdr:colOff>85725</xdr:colOff>
      <xdr:row>85</xdr:row>
      <xdr:rowOff>171450</xdr:rowOff>
    </xdr:to>
    <xdr:sp>
      <xdr:nvSpPr>
        <xdr:cNvPr id="85" name="大かっこ 85"/>
        <xdr:cNvSpPr>
          <a:spLocks/>
        </xdr:cNvSpPr>
      </xdr:nvSpPr>
      <xdr:spPr>
        <a:xfrm>
          <a:off x="1609725" y="35013900"/>
          <a:ext cx="1914525" cy="74295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7</xdr:col>
      <xdr:colOff>114300</xdr:colOff>
      <xdr:row>85</xdr:row>
      <xdr:rowOff>200025</xdr:rowOff>
    </xdr:from>
    <xdr:to>
      <xdr:col>20</xdr:col>
      <xdr:colOff>161925</xdr:colOff>
      <xdr:row>85</xdr:row>
      <xdr:rowOff>457200</xdr:rowOff>
    </xdr:to>
    <xdr:sp>
      <xdr:nvSpPr>
        <xdr:cNvPr id="86" name="テキスト ボックス 86"/>
        <xdr:cNvSpPr txBox="1">
          <a:spLocks noChangeArrowheads="1"/>
        </xdr:cNvSpPr>
      </xdr:nvSpPr>
      <xdr:spPr>
        <a:xfrm>
          <a:off x="1381125" y="35785425"/>
          <a:ext cx="2400300" cy="25717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2,983</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7</xdr:col>
      <xdr:colOff>38100</xdr:colOff>
      <xdr:row>85</xdr:row>
      <xdr:rowOff>419100</xdr:rowOff>
    </xdr:from>
    <xdr:to>
      <xdr:col>21</xdr:col>
      <xdr:colOff>123825</xdr:colOff>
      <xdr:row>89</xdr:row>
      <xdr:rowOff>619125</xdr:rowOff>
    </xdr:to>
    <xdr:sp>
      <xdr:nvSpPr>
        <xdr:cNvPr id="87" name="テキスト ボックス 87"/>
        <xdr:cNvSpPr txBox="1">
          <a:spLocks noChangeArrowheads="1"/>
        </xdr:cNvSpPr>
      </xdr:nvSpPr>
      <xdr:spPr>
        <a:xfrm>
          <a:off x="1304925" y="36004500"/>
          <a:ext cx="2619375" cy="2733675"/>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　</a:t>
          </a:r>
          <a:r>
            <a:rPr lang="en-US" cap="none" sz="900" b="0" i="0" u="none" baseline="0">
              <a:solidFill>
                <a:srgbClr val="000000"/>
              </a:solidFill>
              <a:latin typeface="ＭＳ ゴシック"/>
              <a:ea typeface="ＭＳ ゴシック"/>
              <a:cs typeface="ＭＳ ゴシック"/>
            </a:rPr>
            <a:t>2,823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13</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2,781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不動テトラ　</a:t>
          </a:r>
          <a:r>
            <a:rPr lang="en-US" cap="none" sz="900" b="0" i="0" u="none" baseline="0">
              <a:solidFill>
                <a:srgbClr val="000000"/>
              </a:solidFill>
              <a:latin typeface="ＭＳ ゴシック"/>
              <a:ea typeface="ＭＳ ゴシック"/>
              <a:cs typeface="ＭＳ ゴシック"/>
            </a:rPr>
            <a:t>844</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41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一社</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水産土木建設技術センター　</a:t>
          </a:r>
          <a:r>
            <a:rPr lang="en-US" cap="none" sz="900" b="0" i="0" u="none" baseline="0">
              <a:solidFill>
                <a:srgbClr val="000000"/>
              </a:solidFill>
              <a:latin typeface="ＭＳ ゴシック"/>
              <a:ea typeface="ＭＳ ゴシック"/>
              <a:cs typeface="ＭＳ ゴシック"/>
            </a:rPr>
            <a:t>41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○測量設計費　</a:t>
          </a:r>
          <a:r>
            <a:rPr lang="en-US" cap="none" sz="900" b="0" i="0" u="none" baseline="0">
              <a:solidFill>
                <a:srgbClr val="000000"/>
              </a:solidFill>
              <a:latin typeface="ＭＳ ゴシック"/>
              <a:ea typeface="ＭＳ ゴシック"/>
              <a:cs typeface="ＭＳ ゴシック"/>
            </a:rPr>
            <a:t>31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エイト日本技術開発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・簡易公募型競争入札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［復建調査設計</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○用地及び補償費　</a:t>
          </a:r>
          <a:r>
            <a:rPr lang="en-US" cap="none" sz="900" b="0" i="0" u="none" baseline="0">
              <a:solidFill>
                <a:srgbClr val="000000"/>
              </a:solidFill>
              <a:latin typeface="ＭＳ ゴシック"/>
              <a:ea typeface="ＭＳ ゴシック"/>
              <a:cs typeface="ＭＳ ゴシック"/>
            </a:rPr>
            <a:t>129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124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［東洋建設</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124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・用地取得　</a:t>
          </a:r>
          <a:r>
            <a:rPr lang="en-US" cap="none" sz="900" b="0" i="0" u="none" baseline="0">
              <a:solidFill>
                <a:srgbClr val="000000"/>
              </a:solidFill>
              <a:latin typeface="ＭＳ ゴシック"/>
              <a:ea typeface="ＭＳ ゴシック"/>
              <a:cs typeface="ＭＳ ゴシック"/>
            </a:rPr>
            <a:t>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一般社団法人　</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等</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28</xdr:col>
      <xdr:colOff>95250</xdr:colOff>
      <xdr:row>78</xdr:row>
      <xdr:rowOff>142875</xdr:rowOff>
    </xdr:from>
    <xdr:to>
      <xdr:col>28</xdr:col>
      <xdr:colOff>95250</xdr:colOff>
      <xdr:row>79</xdr:row>
      <xdr:rowOff>285750</xdr:rowOff>
    </xdr:to>
    <xdr:sp>
      <xdr:nvSpPr>
        <xdr:cNvPr id="88" name="直線矢印コネクタ 88"/>
        <xdr:cNvSpPr>
          <a:spLocks/>
        </xdr:cNvSpPr>
      </xdr:nvSpPr>
      <xdr:spPr>
        <a:xfrm>
          <a:off x="5162550" y="31061025"/>
          <a:ext cx="0" cy="809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69</xdr:row>
      <xdr:rowOff>419100</xdr:rowOff>
    </xdr:from>
    <xdr:to>
      <xdr:col>36</xdr:col>
      <xdr:colOff>47625</xdr:colOff>
      <xdr:row>78</xdr:row>
      <xdr:rowOff>133350</xdr:rowOff>
    </xdr:to>
    <xdr:sp>
      <xdr:nvSpPr>
        <xdr:cNvPr id="89" name="テキスト ボックス 89"/>
        <xdr:cNvSpPr txBox="1">
          <a:spLocks noChangeArrowheads="1"/>
        </xdr:cNvSpPr>
      </xdr:nvSpPr>
      <xdr:spPr>
        <a:xfrm>
          <a:off x="3790950" y="30327600"/>
          <a:ext cx="2771775" cy="7239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復興庁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37,018</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133350</xdr:colOff>
      <xdr:row>78</xdr:row>
      <xdr:rowOff>190500</xdr:rowOff>
    </xdr:from>
    <xdr:to>
      <xdr:col>36</xdr:col>
      <xdr:colOff>114300</xdr:colOff>
      <xdr:row>78</xdr:row>
      <xdr:rowOff>571500</xdr:rowOff>
    </xdr:to>
    <xdr:sp>
      <xdr:nvSpPr>
        <xdr:cNvPr id="90" name="大かっこ 90"/>
        <xdr:cNvSpPr>
          <a:spLocks/>
        </xdr:cNvSpPr>
      </xdr:nvSpPr>
      <xdr:spPr>
        <a:xfrm>
          <a:off x="5200650" y="31108650"/>
          <a:ext cx="1428750" cy="38100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農林水産省へ移替</a:t>
          </a:r>
        </a:p>
      </xdr:txBody>
    </xdr:sp>
    <xdr:clientData/>
  </xdr:twoCellAnchor>
  <xdr:twoCellAnchor>
    <xdr:from>
      <xdr:col>20</xdr:col>
      <xdr:colOff>171450</xdr:colOff>
      <xdr:row>79</xdr:row>
      <xdr:rowOff>285750</xdr:rowOff>
    </xdr:from>
    <xdr:to>
      <xdr:col>36</xdr:col>
      <xdr:colOff>47625</xdr:colOff>
      <xdr:row>80</xdr:row>
      <xdr:rowOff>333375</xdr:rowOff>
    </xdr:to>
    <xdr:sp>
      <xdr:nvSpPr>
        <xdr:cNvPr id="91" name="テキスト ボックス 91"/>
        <xdr:cNvSpPr txBox="1">
          <a:spLocks noChangeArrowheads="1"/>
        </xdr:cNvSpPr>
      </xdr:nvSpPr>
      <xdr:spPr>
        <a:xfrm>
          <a:off x="3790950" y="31870650"/>
          <a:ext cx="277177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農林水産省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36,294</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95250</xdr:colOff>
      <xdr:row>80</xdr:row>
      <xdr:rowOff>342900</xdr:rowOff>
    </xdr:from>
    <xdr:to>
      <xdr:col>28</xdr:col>
      <xdr:colOff>95250</xdr:colOff>
      <xdr:row>82</xdr:row>
      <xdr:rowOff>542925</xdr:rowOff>
    </xdr:to>
    <xdr:sp>
      <xdr:nvSpPr>
        <xdr:cNvPr id="92" name="直線矢印コネクタ 92"/>
        <xdr:cNvSpPr>
          <a:spLocks/>
        </xdr:cNvSpPr>
      </xdr:nvSpPr>
      <xdr:spPr>
        <a:xfrm flipH="1">
          <a:off x="5162550" y="32594550"/>
          <a:ext cx="9525" cy="1533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85725</xdr:colOff>
      <xdr:row>82</xdr:row>
      <xdr:rowOff>552450</xdr:rowOff>
    </xdr:from>
    <xdr:to>
      <xdr:col>33</xdr:col>
      <xdr:colOff>123825</xdr:colOff>
      <xdr:row>84</xdr:row>
      <xdr:rowOff>85725</xdr:rowOff>
    </xdr:to>
    <xdr:sp>
      <xdr:nvSpPr>
        <xdr:cNvPr id="93" name="テキスト ボックス 93"/>
        <xdr:cNvSpPr txBox="1">
          <a:spLocks noChangeArrowheads="1"/>
        </xdr:cNvSpPr>
      </xdr:nvSpPr>
      <xdr:spPr>
        <a:xfrm>
          <a:off x="4248150" y="34137600"/>
          <a:ext cx="1847850"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県　</a:t>
          </a:r>
          <a:r>
            <a:rPr lang="en-US" cap="none" sz="1100" b="0" i="0" u="none" baseline="0">
              <a:solidFill>
                <a:srgbClr val="000000"/>
              </a:solidFill>
              <a:latin typeface="ＭＳ ゴシック"/>
              <a:ea typeface="ＭＳ ゴシック"/>
              <a:cs typeface="ＭＳ ゴシック"/>
            </a:rPr>
            <a:t>21,204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茨城県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3</a:t>
          </a:r>
          <a:r>
            <a:rPr lang="en-US" cap="none" sz="1100" b="0" i="0" u="none" baseline="0">
              <a:solidFill>
                <a:srgbClr val="000000"/>
              </a:solidFill>
              <a:latin typeface="ＭＳ ゴシック"/>
              <a:ea typeface="ＭＳ ゴシック"/>
              <a:cs typeface="ＭＳ ゴシック"/>
            </a:rPr>
            <a:t>県</a:t>
          </a:r>
        </a:p>
      </xdr:txBody>
    </xdr:sp>
    <xdr:clientData/>
  </xdr:twoCellAnchor>
  <xdr:twoCellAnchor>
    <xdr:from>
      <xdr:col>30</xdr:col>
      <xdr:colOff>76200</xdr:colOff>
      <xdr:row>82</xdr:row>
      <xdr:rowOff>323850</xdr:rowOff>
    </xdr:from>
    <xdr:to>
      <xdr:col>34</xdr:col>
      <xdr:colOff>85725</xdr:colOff>
      <xdr:row>82</xdr:row>
      <xdr:rowOff>590550</xdr:rowOff>
    </xdr:to>
    <xdr:sp>
      <xdr:nvSpPr>
        <xdr:cNvPr id="94" name="テキスト ボックス 94"/>
        <xdr:cNvSpPr txBox="1">
          <a:spLocks noChangeArrowheads="1"/>
        </xdr:cNvSpPr>
      </xdr:nvSpPr>
      <xdr:spPr>
        <a:xfrm>
          <a:off x="5505450" y="33909000"/>
          <a:ext cx="733425" cy="266700"/>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23</xdr:col>
      <xdr:colOff>57150</xdr:colOff>
      <xdr:row>84</xdr:row>
      <xdr:rowOff>171450</xdr:rowOff>
    </xdr:from>
    <xdr:to>
      <xdr:col>33</xdr:col>
      <xdr:colOff>133350</xdr:colOff>
      <xdr:row>85</xdr:row>
      <xdr:rowOff>638175</xdr:rowOff>
    </xdr:to>
    <xdr:sp>
      <xdr:nvSpPr>
        <xdr:cNvPr id="95" name="大かっこ 95"/>
        <xdr:cNvSpPr>
          <a:spLocks/>
        </xdr:cNvSpPr>
      </xdr:nvSpPr>
      <xdr:spPr>
        <a:xfrm>
          <a:off x="4219575" y="35090100"/>
          <a:ext cx="1885950" cy="1133475"/>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漁港施設、海岸保全施設等の災害復旧、市町村事業に対する補助金交付</a:t>
          </a:r>
        </a:p>
      </xdr:txBody>
    </xdr:sp>
    <xdr:clientData/>
  </xdr:twoCellAnchor>
  <xdr:twoCellAnchor>
    <xdr:from>
      <xdr:col>28</xdr:col>
      <xdr:colOff>76200</xdr:colOff>
      <xdr:row>85</xdr:row>
      <xdr:rowOff>638175</xdr:rowOff>
    </xdr:from>
    <xdr:to>
      <xdr:col>28</xdr:col>
      <xdr:colOff>85725</xdr:colOff>
      <xdr:row>88</xdr:row>
      <xdr:rowOff>628650</xdr:rowOff>
    </xdr:to>
    <xdr:sp>
      <xdr:nvSpPr>
        <xdr:cNvPr id="96" name="直線矢印コネクタ 96"/>
        <xdr:cNvSpPr>
          <a:spLocks/>
        </xdr:cNvSpPr>
      </xdr:nvSpPr>
      <xdr:spPr>
        <a:xfrm flipH="1">
          <a:off x="5143500" y="36223575"/>
          <a:ext cx="9525" cy="1857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81</xdr:row>
      <xdr:rowOff>381000</xdr:rowOff>
    </xdr:from>
    <xdr:to>
      <xdr:col>28</xdr:col>
      <xdr:colOff>95250</xdr:colOff>
      <xdr:row>81</xdr:row>
      <xdr:rowOff>381000</xdr:rowOff>
    </xdr:to>
    <xdr:sp>
      <xdr:nvSpPr>
        <xdr:cNvPr id="97" name="直線コネクタ 97"/>
        <xdr:cNvSpPr>
          <a:spLocks/>
        </xdr:cNvSpPr>
      </xdr:nvSpPr>
      <xdr:spPr>
        <a:xfrm flipH="1">
          <a:off x="2552700" y="33299400"/>
          <a:ext cx="26098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104775</xdr:colOff>
      <xdr:row>81</xdr:row>
      <xdr:rowOff>381000</xdr:rowOff>
    </xdr:from>
    <xdr:to>
      <xdr:col>22</xdr:col>
      <xdr:colOff>104775</xdr:colOff>
      <xdr:row>86</xdr:row>
      <xdr:rowOff>485775</xdr:rowOff>
    </xdr:to>
    <xdr:sp>
      <xdr:nvSpPr>
        <xdr:cNvPr id="98" name="直線コネクタ 98"/>
        <xdr:cNvSpPr>
          <a:spLocks/>
        </xdr:cNvSpPr>
      </xdr:nvSpPr>
      <xdr:spPr>
        <a:xfrm>
          <a:off x="4086225" y="33299400"/>
          <a:ext cx="0" cy="3438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104775</xdr:colOff>
      <xdr:row>86</xdr:row>
      <xdr:rowOff>495300</xdr:rowOff>
    </xdr:from>
    <xdr:to>
      <xdr:col>27</xdr:col>
      <xdr:colOff>38100</xdr:colOff>
      <xdr:row>86</xdr:row>
      <xdr:rowOff>504825</xdr:rowOff>
    </xdr:to>
    <xdr:sp>
      <xdr:nvSpPr>
        <xdr:cNvPr id="99" name="直線コネクタ 99"/>
        <xdr:cNvSpPr>
          <a:spLocks/>
        </xdr:cNvSpPr>
      </xdr:nvSpPr>
      <xdr:spPr>
        <a:xfrm flipH="1">
          <a:off x="4086225" y="36747450"/>
          <a:ext cx="8382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38100</xdr:colOff>
      <xdr:row>86</xdr:row>
      <xdr:rowOff>514350</xdr:rowOff>
    </xdr:from>
    <xdr:to>
      <xdr:col>27</xdr:col>
      <xdr:colOff>38100</xdr:colOff>
      <xdr:row>88</xdr:row>
      <xdr:rowOff>638175</xdr:rowOff>
    </xdr:to>
    <xdr:sp>
      <xdr:nvSpPr>
        <xdr:cNvPr id="100" name="直線矢印コネクタ 100"/>
        <xdr:cNvSpPr>
          <a:spLocks/>
        </xdr:cNvSpPr>
      </xdr:nvSpPr>
      <xdr:spPr>
        <a:xfrm>
          <a:off x="4924425" y="36766500"/>
          <a:ext cx="0" cy="13239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57150</xdr:colOff>
      <xdr:row>89</xdr:row>
      <xdr:rowOff>0</xdr:rowOff>
    </xdr:from>
    <xdr:to>
      <xdr:col>34</xdr:col>
      <xdr:colOff>95250</xdr:colOff>
      <xdr:row>90</xdr:row>
      <xdr:rowOff>219075</xdr:rowOff>
    </xdr:to>
    <xdr:sp>
      <xdr:nvSpPr>
        <xdr:cNvPr id="101" name="テキスト ボックス 101"/>
        <xdr:cNvSpPr txBox="1">
          <a:spLocks noChangeArrowheads="1"/>
        </xdr:cNvSpPr>
      </xdr:nvSpPr>
      <xdr:spPr>
        <a:xfrm>
          <a:off x="4038600" y="38119050"/>
          <a:ext cx="2209800" cy="88582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市町村営　</a:t>
          </a:r>
          <a:r>
            <a:rPr lang="en-US" cap="none" sz="1100" b="0" i="0" u="none" baseline="0">
              <a:solidFill>
                <a:srgbClr val="000000"/>
              </a:solidFill>
              <a:latin typeface="ＭＳ ゴシック"/>
              <a:ea typeface="ＭＳ ゴシック"/>
              <a:cs typeface="ＭＳ ゴシック"/>
            </a:rPr>
            <a:t>12,163</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青森県八戸市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22</a:t>
          </a:r>
          <a:r>
            <a:rPr lang="en-US" cap="none" sz="1100" b="0" i="0" u="none" baseline="0">
              <a:solidFill>
                <a:srgbClr val="000000"/>
              </a:solidFill>
              <a:latin typeface="ＭＳ ゴシック"/>
              <a:ea typeface="ＭＳ ゴシック"/>
              <a:cs typeface="ＭＳ ゴシック"/>
            </a:rPr>
            <a:t>市町村</a:t>
          </a:r>
        </a:p>
      </xdr:txBody>
    </xdr:sp>
    <xdr:clientData/>
  </xdr:twoCellAnchor>
  <xdr:twoCellAnchor>
    <xdr:from>
      <xdr:col>22</xdr:col>
      <xdr:colOff>104775</xdr:colOff>
      <xdr:row>90</xdr:row>
      <xdr:rowOff>333375</xdr:rowOff>
    </xdr:from>
    <xdr:to>
      <xdr:col>34</xdr:col>
      <xdr:colOff>76200</xdr:colOff>
      <xdr:row>91</xdr:row>
      <xdr:rowOff>390525</xdr:rowOff>
    </xdr:to>
    <xdr:sp>
      <xdr:nvSpPr>
        <xdr:cNvPr id="102" name="大かっこ 102"/>
        <xdr:cNvSpPr>
          <a:spLocks/>
        </xdr:cNvSpPr>
      </xdr:nvSpPr>
      <xdr:spPr>
        <a:xfrm>
          <a:off x="4086225" y="39119175"/>
          <a:ext cx="2143125" cy="72390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21</xdr:col>
      <xdr:colOff>95250</xdr:colOff>
      <xdr:row>91</xdr:row>
      <xdr:rowOff>495300</xdr:rowOff>
    </xdr:from>
    <xdr:to>
      <xdr:col>35</xdr:col>
      <xdr:colOff>95250</xdr:colOff>
      <xdr:row>92</xdr:row>
      <xdr:rowOff>104775</xdr:rowOff>
    </xdr:to>
    <xdr:sp>
      <xdr:nvSpPr>
        <xdr:cNvPr id="103" name="テキスト ボックス 103"/>
        <xdr:cNvSpPr txBox="1">
          <a:spLocks noChangeArrowheads="1"/>
        </xdr:cNvSpPr>
      </xdr:nvSpPr>
      <xdr:spPr>
        <a:xfrm>
          <a:off x="3895725" y="39947850"/>
          <a:ext cx="2533650" cy="27622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47625</xdr:colOff>
      <xdr:row>92</xdr:row>
      <xdr:rowOff>66675</xdr:rowOff>
    </xdr:from>
    <xdr:to>
      <xdr:col>34</xdr:col>
      <xdr:colOff>104775</xdr:colOff>
      <xdr:row>93</xdr:row>
      <xdr:rowOff>28575</xdr:rowOff>
    </xdr:to>
    <xdr:sp>
      <xdr:nvSpPr>
        <xdr:cNvPr id="104" name="テキスト ボックス 104"/>
        <xdr:cNvSpPr txBox="1">
          <a:spLocks noChangeArrowheads="1"/>
        </xdr:cNvSpPr>
      </xdr:nvSpPr>
      <xdr:spPr>
        <a:xfrm>
          <a:off x="4029075" y="40185975"/>
          <a:ext cx="2228850" cy="628650"/>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下舘組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30</xdr:col>
      <xdr:colOff>114300</xdr:colOff>
      <xdr:row>88</xdr:row>
      <xdr:rowOff>428625</xdr:rowOff>
    </xdr:from>
    <xdr:to>
      <xdr:col>34</xdr:col>
      <xdr:colOff>142875</xdr:colOff>
      <xdr:row>89</xdr:row>
      <xdr:rowOff>38100</xdr:rowOff>
    </xdr:to>
    <xdr:sp>
      <xdr:nvSpPr>
        <xdr:cNvPr id="105" name="テキスト ボックス 105"/>
        <xdr:cNvSpPr txBox="1">
          <a:spLocks noChangeArrowheads="1"/>
        </xdr:cNvSpPr>
      </xdr:nvSpPr>
      <xdr:spPr>
        <a:xfrm>
          <a:off x="5543550" y="37880925"/>
          <a:ext cx="752475" cy="27622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33</xdr:col>
      <xdr:colOff>133350</xdr:colOff>
      <xdr:row>83</xdr:row>
      <xdr:rowOff>285750</xdr:rowOff>
    </xdr:from>
    <xdr:to>
      <xdr:col>37</xdr:col>
      <xdr:colOff>9525</xdr:colOff>
      <xdr:row>83</xdr:row>
      <xdr:rowOff>285750</xdr:rowOff>
    </xdr:to>
    <xdr:sp>
      <xdr:nvSpPr>
        <xdr:cNvPr id="106" name="直線矢印コネクタ 106"/>
        <xdr:cNvSpPr>
          <a:spLocks/>
        </xdr:cNvSpPr>
      </xdr:nvSpPr>
      <xdr:spPr>
        <a:xfrm>
          <a:off x="6105525" y="34537650"/>
          <a:ext cx="600075" cy="0"/>
        </a:xfrm>
        <a:prstGeom prst="straightConnector1">
          <a:avLst/>
        </a:prstGeom>
        <a:noFill/>
        <a:ln w="127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19050</xdr:colOff>
      <xdr:row>82</xdr:row>
      <xdr:rowOff>552450</xdr:rowOff>
    </xdr:from>
    <xdr:to>
      <xdr:col>49</xdr:col>
      <xdr:colOff>47625</xdr:colOff>
      <xdr:row>84</xdr:row>
      <xdr:rowOff>85725</xdr:rowOff>
    </xdr:to>
    <xdr:sp>
      <xdr:nvSpPr>
        <xdr:cNvPr id="107" name="テキスト ボックス 107"/>
        <xdr:cNvSpPr txBox="1">
          <a:spLocks noChangeArrowheads="1"/>
        </xdr:cNvSpPr>
      </xdr:nvSpPr>
      <xdr:spPr>
        <a:xfrm>
          <a:off x="6715125" y="34137600"/>
          <a:ext cx="2200275"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県営　</a:t>
          </a:r>
          <a:r>
            <a:rPr lang="en-US" cap="none" sz="1100" b="0" i="0" u="none" baseline="0">
              <a:solidFill>
                <a:srgbClr val="000000"/>
              </a:solidFill>
              <a:latin typeface="ＭＳ ゴシック"/>
              <a:ea typeface="ＭＳ ゴシック"/>
              <a:cs typeface="ＭＳ ゴシック"/>
            </a:rPr>
            <a:t>21,148</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茨城県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3</a:t>
          </a:r>
          <a:r>
            <a:rPr lang="en-US" cap="none" sz="1100" b="0" i="0" u="none" baseline="0">
              <a:solidFill>
                <a:srgbClr val="000000"/>
              </a:solidFill>
              <a:latin typeface="ＭＳ ゴシック"/>
              <a:ea typeface="ＭＳ ゴシック"/>
              <a:cs typeface="ＭＳ ゴシック"/>
            </a:rPr>
            <a:t>県</a:t>
          </a:r>
        </a:p>
      </xdr:txBody>
    </xdr:sp>
    <xdr:clientData/>
  </xdr:twoCellAnchor>
  <xdr:twoCellAnchor>
    <xdr:from>
      <xdr:col>45</xdr:col>
      <xdr:colOff>95250</xdr:colOff>
      <xdr:row>82</xdr:row>
      <xdr:rowOff>333375</xdr:rowOff>
    </xdr:from>
    <xdr:to>
      <xdr:col>49</xdr:col>
      <xdr:colOff>123825</xdr:colOff>
      <xdr:row>82</xdr:row>
      <xdr:rowOff>590550</xdr:rowOff>
    </xdr:to>
    <xdr:sp>
      <xdr:nvSpPr>
        <xdr:cNvPr id="108" name="テキスト ボックス 108"/>
        <xdr:cNvSpPr txBox="1">
          <a:spLocks noChangeArrowheads="1"/>
        </xdr:cNvSpPr>
      </xdr:nvSpPr>
      <xdr:spPr>
        <a:xfrm>
          <a:off x="8239125" y="33918525"/>
          <a:ext cx="752475" cy="25717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38</xdr:col>
      <xdr:colOff>0</xdr:colOff>
      <xdr:row>84</xdr:row>
      <xdr:rowOff>133350</xdr:rowOff>
    </xdr:from>
    <xdr:to>
      <xdr:col>48</xdr:col>
      <xdr:colOff>104775</xdr:colOff>
      <xdr:row>85</xdr:row>
      <xdr:rowOff>209550</xdr:rowOff>
    </xdr:to>
    <xdr:sp>
      <xdr:nvSpPr>
        <xdr:cNvPr id="109" name="大かっこ 109"/>
        <xdr:cNvSpPr>
          <a:spLocks/>
        </xdr:cNvSpPr>
      </xdr:nvSpPr>
      <xdr:spPr>
        <a:xfrm>
          <a:off x="6877050" y="35052000"/>
          <a:ext cx="1914525" cy="74295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37</xdr:col>
      <xdr:colOff>19050</xdr:colOff>
      <xdr:row>85</xdr:row>
      <xdr:rowOff>438150</xdr:rowOff>
    </xdr:from>
    <xdr:to>
      <xdr:col>49</xdr:col>
      <xdr:colOff>19050</xdr:colOff>
      <xdr:row>88</xdr:row>
      <xdr:rowOff>104775</xdr:rowOff>
    </xdr:to>
    <xdr:sp>
      <xdr:nvSpPr>
        <xdr:cNvPr id="110" name="テキスト ボックス 110"/>
        <xdr:cNvSpPr txBox="1">
          <a:spLocks noChangeArrowheads="1"/>
        </xdr:cNvSpPr>
      </xdr:nvSpPr>
      <xdr:spPr>
        <a:xfrm>
          <a:off x="6715125" y="36023550"/>
          <a:ext cx="2171700" cy="1533525"/>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　</a:t>
          </a:r>
          <a:r>
            <a:rPr lang="en-US" cap="none" sz="900" b="0" i="0" u="none" baseline="0">
              <a:solidFill>
                <a:srgbClr val="000000"/>
              </a:solidFill>
              <a:latin typeface="ＭＳ ゴシック"/>
              <a:ea typeface="ＭＳ ゴシック"/>
              <a:cs typeface="ＭＳ ゴシック"/>
            </a:rPr>
            <a:t>1,797</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14</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1,648</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［東亜・鈴縫特定建設工事共同企業体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520</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10</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134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秋山工務店　</a:t>
          </a:r>
          <a:r>
            <a:rPr lang="en-US" cap="none" sz="900" b="0" i="0" u="none" baseline="0">
              <a:solidFill>
                <a:srgbClr val="000000"/>
              </a:solidFill>
              <a:latin typeface="ＭＳ ゴシック"/>
              <a:ea typeface="ＭＳ ゴシック"/>
              <a:cs typeface="ＭＳ ゴシック"/>
            </a:rPr>
            <a:t>35</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・随意契約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［豊国工業</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36</xdr:col>
      <xdr:colOff>95250</xdr:colOff>
      <xdr:row>85</xdr:row>
      <xdr:rowOff>200025</xdr:rowOff>
    </xdr:from>
    <xdr:to>
      <xdr:col>49</xdr:col>
      <xdr:colOff>142875</xdr:colOff>
      <xdr:row>85</xdr:row>
      <xdr:rowOff>457200</xdr:rowOff>
    </xdr:to>
    <xdr:sp>
      <xdr:nvSpPr>
        <xdr:cNvPr id="111" name="テキスト ボックス 111"/>
        <xdr:cNvSpPr txBox="1">
          <a:spLocks noChangeArrowheads="1"/>
        </xdr:cNvSpPr>
      </xdr:nvSpPr>
      <xdr:spPr>
        <a:xfrm>
          <a:off x="6610350" y="35785425"/>
          <a:ext cx="2400300" cy="25717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1,797</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19050</xdr:colOff>
      <xdr:row>81</xdr:row>
      <xdr:rowOff>390525</xdr:rowOff>
    </xdr:from>
    <xdr:to>
      <xdr:col>14</xdr:col>
      <xdr:colOff>19050</xdr:colOff>
      <xdr:row>82</xdr:row>
      <xdr:rowOff>485775</xdr:rowOff>
    </xdr:to>
    <xdr:sp>
      <xdr:nvSpPr>
        <xdr:cNvPr id="112" name="直線矢印コネクタ 112"/>
        <xdr:cNvSpPr>
          <a:spLocks/>
        </xdr:cNvSpPr>
      </xdr:nvSpPr>
      <xdr:spPr>
        <a:xfrm>
          <a:off x="2552700" y="33308925"/>
          <a:ext cx="0" cy="762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82</xdr:row>
      <xdr:rowOff>504825</xdr:rowOff>
    </xdr:from>
    <xdr:to>
      <xdr:col>20</xdr:col>
      <xdr:colOff>142875</xdr:colOff>
      <xdr:row>84</xdr:row>
      <xdr:rowOff>38100</xdr:rowOff>
    </xdr:to>
    <xdr:sp>
      <xdr:nvSpPr>
        <xdr:cNvPr id="113" name="テキスト ボックス 113"/>
        <xdr:cNvSpPr txBox="1">
          <a:spLocks noChangeArrowheads="1"/>
        </xdr:cNvSpPr>
      </xdr:nvSpPr>
      <xdr:spPr>
        <a:xfrm>
          <a:off x="1400175" y="34089975"/>
          <a:ext cx="2362200" cy="866775"/>
        </a:xfrm>
        <a:prstGeom prst="rect">
          <a:avLst/>
        </a:prstGeom>
        <a:solidFill>
          <a:srgbClr val="FFFFFF"/>
        </a:solidFill>
        <a:ln w="19050" cmpd="sng">
          <a:solidFill>
            <a:srgbClr val="000000"/>
          </a:solidFill>
          <a:headEnd type="none"/>
          <a:tailEnd type="none"/>
        </a:ln>
      </xdr:spPr>
      <xdr:txBody>
        <a:bodyPr vertOverflow="clip" wrap="square" lIns="72000" tIns="45720" rIns="72000" bIns="45720" anchor="ctr"/>
        <a:p>
          <a:pPr algn="ctr">
            <a:defRPr/>
          </a:pP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民間団体等　</a:t>
          </a:r>
          <a:r>
            <a:rPr lang="en-US" cap="none" sz="1100" b="0" i="0" u="none" baseline="0">
              <a:solidFill>
                <a:srgbClr val="000000"/>
              </a:solidFill>
              <a:latin typeface="ＭＳ ゴシック"/>
              <a:ea typeface="ＭＳ ゴシック"/>
              <a:cs typeface="ＭＳ ゴシック"/>
            </a:rPr>
            <a:t>2,983</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不動テトラ　</a:t>
          </a:r>
          <a:r>
            <a:rPr lang="en-US" cap="none" sz="1100" b="0" i="0" u="none" baseline="0">
              <a:solidFill>
                <a:srgbClr val="000000"/>
              </a:solidFill>
              <a:latin typeface="ＭＳ ゴシック"/>
              <a:ea typeface="ＭＳ ゴシック"/>
              <a:cs typeface="ＭＳ ゴシック"/>
            </a:rPr>
            <a:t>844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a:t>
          </a:r>
          <a:r>
            <a:rPr lang="en-US" cap="none" sz="1100" b="0" i="0" u="none" baseline="0">
              <a:solidFill>
                <a:srgbClr val="000000"/>
              </a:solidFill>
              <a:latin typeface="ＭＳ ゴシック"/>
              <a:ea typeface="ＭＳ ゴシック"/>
              <a:cs typeface="ＭＳ ゴシック"/>
            </a:rPr>
            <a:t>11</a:t>
          </a:r>
          <a:r>
            <a:rPr lang="en-US" cap="none" sz="1100" b="0" i="0" u="none" baseline="0">
              <a:solidFill>
                <a:srgbClr val="000000"/>
              </a:solidFill>
              <a:latin typeface="ＭＳ ゴシック"/>
              <a:ea typeface="ＭＳ ゴシック"/>
              <a:cs typeface="ＭＳ ゴシック"/>
            </a:rPr>
            <a:t>団体、</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個人</a:t>
          </a:r>
        </a:p>
      </xdr:txBody>
    </xdr:sp>
    <xdr:clientData/>
  </xdr:twoCellAnchor>
  <xdr:twoCellAnchor>
    <xdr:from>
      <xdr:col>17</xdr:col>
      <xdr:colOff>85725</xdr:colOff>
      <xdr:row>82</xdr:row>
      <xdr:rowOff>295275</xdr:rowOff>
    </xdr:from>
    <xdr:to>
      <xdr:col>21</xdr:col>
      <xdr:colOff>85725</xdr:colOff>
      <xdr:row>82</xdr:row>
      <xdr:rowOff>561975</xdr:rowOff>
    </xdr:to>
    <xdr:sp>
      <xdr:nvSpPr>
        <xdr:cNvPr id="114" name="テキスト ボックス 114"/>
        <xdr:cNvSpPr txBox="1">
          <a:spLocks noChangeArrowheads="1"/>
        </xdr:cNvSpPr>
      </xdr:nvSpPr>
      <xdr:spPr>
        <a:xfrm>
          <a:off x="3162300" y="33880425"/>
          <a:ext cx="723900" cy="257175"/>
        </a:xfrm>
        <a:prstGeom prst="rect">
          <a:avLst/>
        </a:prstGeom>
        <a:noFill/>
        <a:ln w="19050" cmpd="sng">
          <a:noFill/>
        </a:ln>
      </xdr:spPr>
      <xdr:txBody>
        <a:bodyPr vertOverflow="clip" wrap="square" lIns="36000" tIns="36000" rIns="36000" bIns="36000" anchor="ctr"/>
        <a:p>
          <a:pPr algn="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代行</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161925</xdr:colOff>
      <xdr:row>84</xdr:row>
      <xdr:rowOff>95250</xdr:rowOff>
    </xdr:from>
    <xdr:to>
      <xdr:col>19</xdr:col>
      <xdr:colOff>85725</xdr:colOff>
      <xdr:row>85</xdr:row>
      <xdr:rowOff>171450</xdr:rowOff>
    </xdr:to>
    <xdr:sp>
      <xdr:nvSpPr>
        <xdr:cNvPr id="115" name="大かっこ 115"/>
        <xdr:cNvSpPr>
          <a:spLocks/>
        </xdr:cNvSpPr>
      </xdr:nvSpPr>
      <xdr:spPr>
        <a:xfrm>
          <a:off x="1609725" y="35013900"/>
          <a:ext cx="1914525" cy="74295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漁港施設、海岸保全施設等の災害復旧</a:t>
          </a:r>
        </a:p>
      </xdr:txBody>
    </xdr:sp>
    <xdr:clientData/>
  </xdr:twoCellAnchor>
  <xdr:twoCellAnchor>
    <xdr:from>
      <xdr:col>7</xdr:col>
      <xdr:colOff>114300</xdr:colOff>
      <xdr:row>85</xdr:row>
      <xdr:rowOff>200025</xdr:rowOff>
    </xdr:from>
    <xdr:to>
      <xdr:col>20</xdr:col>
      <xdr:colOff>161925</xdr:colOff>
      <xdr:row>85</xdr:row>
      <xdr:rowOff>457200</xdr:rowOff>
    </xdr:to>
    <xdr:sp>
      <xdr:nvSpPr>
        <xdr:cNvPr id="116" name="テキスト ボックス 116"/>
        <xdr:cNvSpPr txBox="1">
          <a:spLocks noChangeArrowheads="1"/>
        </xdr:cNvSpPr>
      </xdr:nvSpPr>
      <xdr:spPr>
        <a:xfrm>
          <a:off x="1381125" y="35785425"/>
          <a:ext cx="2400300" cy="25717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第三者による請負等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2,983</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7</xdr:col>
      <xdr:colOff>38100</xdr:colOff>
      <xdr:row>85</xdr:row>
      <xdr:rowOff>419100</xdr:rowOff>
    </xdr:from>
    <xdr:to>
      <xdr:col>21</xdr:col>
      <xdr:colOff>123825</xdr:colOff>
      <xdr:row>90</xdr:row>
      <xdr:rowOff>171450</xdr:rowOff>
    </xdr:to>
    <xdr:sp>
      <xdr:nvSpPr>
        <xdr:cNvPr id="117" name="テキスト ボックス 117"/>
        <xdr:cNvSpPr txBox="1">
          <a:spLocks noChangeArrowheads="1"/>
        </xdr:cNvSpPr>
      </xdr:nvSpPr>
      <xdr:spPr>
        <a:xfrm>
          <a:off x="1304925" y="36004500"/>
          <a:ext cx="2619375" cy="2952750"/>
        </a:xfrm>
        <a:prstGeom prst="rect">
          <a:avLst/>
        </a:prstGeom>
        <a:solidFill>
          <a:srgbClr val="FFFFFF"/>
        </a:solidFill>
        <a:ln w="12700" cmpd="sng">
          <a:solidFill>
            <a:srgbClr val="000000"/>
          </a:solidFill>
          <a:headEnd type="none"/>
          <a:tailEnd type="none"/>
        </a:ln>
      </xdr:spPr>
      <xdr:txBody>
        <a:bodyPr vertOverflow="clip" wrap="square" lIns="72000" tIns="45720" rIns="72000" bIns="45720"/>
        <a:p>
          <a:pPr algn="l">
            <a:defRPr/>
          </a:pPr>
          <a:r>
            <a:rPr lang="en-US" cap="none" sz="900" b="0" i="0" u="none" baseline="0">
              <a:solidFill>
                <a:srgbClr val="000000"/>
              </a:solidFill>
              <a:latin typeface="ＭＳ ゴシック"/>
              <a:ea typeface="ＭＳ ゴシック"/>
              <a:cs typeface="ＭＳ ゴシック"/>
            </a:rPr>
            <a:t>○建設費　</a:t>
          </a:r>
          <a:r>
            <a:rPr lang="en-US" cap="none" sz="900" b="0" i="0" u="none" baseline="0">
              <a:solidFill>
                <a:srgbClr val="000000"/>
              </a:solidFill>
              <a:latin typeface="ＭＳ ゴシック"/>
              <a:ea typeface="ＭＳ ゴシック"/>
              <a:cs typeface="ＭＳ ゴシック"/>
            </a:rPr>
            <a:t>2,823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13</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2,781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不動テトラ　</a:t>
          </a:r>
          <a:r>
            <a:rPr lang="en-US" cap="none" sz="900" b="0" i="0" u="none" baseline="0">
              <a:solidFill>
                <a:srgbClr val="000000"/>
              </a:solidFill>
              <a:latin typeface="ＭＳ ゴシック"/>
              <a:ea typeface="ＭＳ ゴシック"/>
              <a:cs typeface="ＭＳ ゴシック"/>
            </a:rPr>
            <a:t>844</a:t>
          </a:r>
          <a:r>
            <a:rPr lang="en-US" cap="none" sz="900" b="0" i="0" u="none" baseline="0">
              <a:solidFill>
                <a:srgbClr val="000000"/>
              </a:solidFill>
              <a:latin typeface="ＭＳ ゴシック"/>
              <a:ea typeface="ＭＳ ゴシック"/>
              <a:cs typeface="ＭＳ ゴシック"/>
            </a:rPr>
            <a:t>百万円等］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41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一社</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水産土木建設技術センター　</a:t>
          </a:r>
          <a:r>
            <a:rPr lang="en-US" cap="none" sz="900" b="0" i="0" u="none" baseline="0">
              <a:solidFill>
                <a:srgbClr val="000000"/>
              </a:solidFill>
              <a:latin typeface="ＭＳ ゴシック"/>
              <a:ea typeface="ＭＳ ゴシック"/>
              <a:cs typeface="ＭＳ ゴシック"/>
            </a:rPr>
            <a:t>41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○測量設計費　</a:t>
          </a:r>
          <a:r>
            <a:rPr lang="en-US" cap="none" sz="900" b="0" i="0" u="none" baseline="0">
              <a:solidFill>
                <a:srgbClr val="000000"/>
              </a:solidFill>
              <a:latin typeface="ＭＳ ゴシック"/>
              <a:ea typeface="ＭＳ ゴシック"/>
              <a:cs typeface="ＭＳ ゴシック"/>
            </a:rPr>
            <a:t>31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・指名競争入札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エイト日本技術開発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・簡易公募型競争入札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［復建調査設計</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23</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○用地及び補償費　</a:t>
          </a:r>
          <a:r>
            <a:rPr lang="en-US" cap="none" sz="900" b="0" i="0" u="none" baseline="0">
              <a:solidFill>
                <a:srgbClr val="000000"/>
              </a:solidFill>
              <a:latin typeface="ＭＳ ゴシック"/>
              <a:ea typeface="ＭＳ ゴシック"/>
              <a:cs typeface="ＭＳ ゴシック"/>
            </a:rPr>
            <a:t>129</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・一般競争入札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件　</a:t>
          </a:r>
          <a:r>
            <a:rPr lang="en-US" cap="none" sz="900" b="0" i="0" u="none" baseline="0">
              <a:solidFill>
                <a:srgbClr val="000000"/>
              </a:solidFill>
              <a:latin typeface="ＭＳ ゴシック"/>
              <a:ea typeface="ＭＳ ゴシック"/>
              <a:cs typeface="ＭＳ ゴシック"/>
            </a:rPr>
            <a:t>124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［東洋建設</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株</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124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・用地取得　</a:t>
          </a:r>
          <a:r>
            <a:rPr lang="en-US" cap="none" sz="900" b="0" i="0" u="none" baseline="0">
              <a:solidFill>
                <a:srgbClr val="000000"/>
              </a:solidFill>
              <a:latin typeface="ＭＳ ゴシック"/>
              <a:ea typeface="ＭＳ ゴシック"/>
              <a:cs typeface="ＭＳ ゴシック"/>
            </a:rPr>
            <a:t>4</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一般社団法人　</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等</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28</xdr:col>
      <xdr:colOff>95250</xdr:colOff>
      <xdr:row>78</xdr:row>
      <xdr:rowOff>142875</xdr:rowOff>
    </xdr:from>
    <xdr:to>
      <xdr:col>28</xdr:col>
      <xdr:colOff>95250</xdr:colOff>
      <xdr:row>79</xdr:row>
      <xdr:rowOff>285750</xdr:rowOff>
    </xdr:to>
    <xdr:sp>
      <xdr:nvSpPr>
        <xdr:cNvPr id="118" name="直線矢印コネクタ 118"/>
        <xdr:cNvSpPr>
          <a:spLocks/>
        </xdr:cNvSpPr>
      </xdr:nvSpPr>
      <xdr:spPr>
        <a:xfrm>
          <a:off x="5162550" y="31061025"/>
          <a:ext cx="0" cy="809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69</xdr:row>
      <xdr:rowOff>419100</xdr:rowOff>
    </xdr:from>
    <xdr:to>
      <xdr:col>36</xdr:col>
      <xdr:colOff>47625</xdr:colOff>
      <xdr:row>78</xdr:row>
      <xdr:rowOff>133350</xdr:rowOff>
    </xdr:to>
    <xdr:sp>
      <xdr:nvSpPr>
        <xdr:cNvPr id="119" name="テキスト ボックス 119"/>
        <xdr:cNvSpPr txBox="1">
          <a:spLocks noChangeArrowheads="1"/>
        </xdr:cNvSpPr>
      </xdr:nvSpPr>
      <xdr:spPr>
        <a:xfrm>
          <a:off x="3790950" y="30327600"/>
          <a:ext cx="2771775" cy="7239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復興庁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37,018</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133350</xdr:colOff>
      <xdr:row>78</xdr:row>
      <xdr:rowOff>190500</xdr:rowOff>
    </xdr:from>
    <xdr:to>
      <xdr:col>36</xdr:col>
      <xdr:colOff>114300</xdr:colOff>
      <xdr:row>78</xdr:row>
      <xdr:rowOff>571500</xdr:rowOff>
    </xdr:to>
    <xdr:sp>
      <xdr:nvSpPr>
        <xdr:cNvPr id="120" name="大かっこ 120"/>
        <xdr:cNvSpPr>
          <a:spLocks/>
        </xdr:cNvSpPr>
      </xdr:nvSpPr>
      <xdr:spPr>
        <a:xfrm>
          <a:off x="5200650" y="31108650"/>
          <a:ext cx="1428750" cy="381000"/>
        </a:xfrm>
        <a:prstGeom prst="bracketPair">
          <a:avLst/>
        </a:prstGeom>
        <a:noFill/>
        <a:ln w="12700"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農林水産省へ移替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536"/>
  <sheetViews>
    <sheetView tabSelected="1" view="pageBreakPreview" zoomScale="70" zoomScaleNormal="75" zoomScaleSheetLayoutView="70" zoomScalePageLayoutView="70" workbookViewId="0" topLeftCell="A1">
      <selection activeCell="AR15" sqref="AR15:AX15"/>
    </sheetView>
  </sheetViews>
  <sheetFormatPr defaultColWidth="9.140625" defaultRowHeight="15"/>
  <cols>
    <col min="1" max="50" width="2.7109375" style="3" customWidth="1"/>
    <col min="51" max="57" width="2.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8"/>
      <c r="AQ1" s="548"/>
      <c r="AR1" s="548"/>
      <c r="AS1" s="548"/>
      <c r="AT1" s="548"/>
      <c r="AU1" s="548"/>
      <c r="AV1" s="54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9" t="s">
        <v>0</v>
      </c>
      <c r="AK2" s="549"/>
      <c r="AL2" s="549"/>
      <c r="AM2" s="549"/>
      <c r="AN2" s="549"/>
      <c r="AO2" s="549"/>
      <c r="AP2" s="549"/>
      <c r="AQ2" s="550" t="s">
        <v>1</v>
      </c>
      <c r="AR2" s="550"/>
      <c r="AS2" s="550"/>
      <c r="AT2" s="550"/>
      <c r="AU2" s="550"/>
      <c r="AV2" s="550"/>
      <c r="AW2" s="550"/>
      <c r="AX2" s="550"/>
    </row>
    <row r="3" spans="1:50" ht="21" customHeight="1" thickBot="1">
      <c r="A3" s="551" t="s">
        <v>2</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3</v>
      </c>
      <c r="AP3" s="552"/>
      <c r="AQ3" s="552"/>
      <c r="AR3" s="552"/>
      <c r="AS3" s="552"/>
      <c r="AT3" s="552"/>
      <c r="AU3" s="552"/>
      <c r="AV3" s="552"/>
      <c r="AW3" s="552"/>
      <c r="AX3" s="554"/>
    </row>
    <row r="4" spans="1:50" ht="30" customHeight="1">
      <c r="A4" s="555" t="s">
        <v>4</v>
      </c>
      <c r="B4" s="556"/>
      <c r="C4" s="556"/>
      <c r="D4" s="556"/>
      <c r="E4" s="556"/>
      <c r="F4" s="556"/>
      <c r="G4" s="557" t="s">
        <v>5</v>
      </c>
      <c r="H4" s="558"/>
      <c r="I4" s="558"/>
      <c r="J4" s="558"/>
      <c r="K4" s="558"/>
      <c r="L4" s="558"/>
      <c r="M4" s="558"/>
      <c r="N4" s="558"/>
      <c r="O4" s="558"/>
      <c r="P4" s="558"/>
      <c r="Q4" s="558"/>
      <c r="R4" s="558"/>
      <c r="S4" s="558"/>
      <c r="T4" s="558"/>
      <c r="U4" s="558"/>
      <c r="V4" s="558"/>
      <c r="W4" s="558"/>
      <c r="X4" s="558"/>
      <c r="Y4" s="559" t="s">
        <v>6</v>
      </c>
      <c r="Z4" s="560"/>
      <c r="AA4" s="560"/>
      <c r="AB4" s="560"/>
      <c r="AC4" s="560"/>
      <c r="AD4" s="561"/>
      <c r="AE4" s="562" t="s">
        <v>7</v>
      </c>
      <c r="AF4" s="562"/>
      <c r="AG4" s="562"/>
      <c r="AH4" s="562"/>
      <c r="AI4" s="562"/>
      <c r="AJ4" s="562"/>
      <c r="AK4" s="562"/>
      <c r="AL4" s="562"/>
      <c r="AM4" s="562"/>
      <c r="AN4" s="562"/>
      <c r="AO4" s="562"/>
      <c r="AP4" s="563"/>
      <c r="AQ4" s="564" t="s">
        <v>8</v>
      </c>
      <c r="AR4" s="560"/>
      <c r="AS4" s="560"/>
      <c r="AT4" s="560"/>
      <c r="AU4" s="560"/>
      <c r="AV4" s="560"/>
      <c r="AW4" s="560"/>
      <c r="AX4" s="565"/>
    </row>
    <row r="5" spans="1:50" ht="30" customHeight="1">
      <c r="A5" s="526" t="s">
        <v>9</v>
      </c>
      <c r="B5" s="527"/>
      <c r="C5" s="527"/>
      <c r="D5" s="527"/>
      <c r="E5" s="527"/>
      <c r="F5" s="528"/>
      <c r="G5" s="529" t="s">
        <v>10</v>
      </c>
      <c r="H5" s="530"/>
      <c r="I5" s="530"/>
      <c r="J5" s="530"/>
      <c r="K5" s="530"/>
      <c r="L5" s="530"/>
      <c r="M5" s="530"/>
      <c r="N5" s="530"/>
      <c r="O5" s="530"/>
      <c r="P5" s="530"/>
      <c r="Q5" s="530"/>
      <c r="R5" s="530"/>
      <c r="S5" s="530"/>
      <c r="T5" s="530"/>
      <c r="U5" s="530"/>
      <c r="V5" s="531"/>
      <c r="W5" s="531"/>
      <c r="X5" s="532"/>
      <c r="Y5" s="533" t="s">
        <v>11</v>
      </c>
      <c r="Z5" s="386"/>
      <c r="AA5" s="386"/>
      <c r="AB5" s="386"/>
      <c r="AC5" s="386"/>
      <c r="AD5" s="387"/>
      <c r="AE5" s="534" t="s">
        <v>12</v>
      </c>
      <c r="AF5" s="534"/>
      <c r="AG5" s="534"/>
      <c r="AH5" s="534"/>
      <c r="AI5" s="534"/>
      <c r="AJ5" s="534"/>
      <c r="AK5" s="534"/>
      <c r="AL5" s="534"/>
      <c r="AM5" s="534"/>
      <c r="AN5" s="534"/>
      <c r="AO5" s="534"/>
      <c r="AP5" s="535"/>
      <c r="AQ5" s="536" t="s">
        <v>13</v>
      </c>
      <c r="AR5" s="537"/>
      <c r="AS5" s="537"/>
      <c r="AT5" s="537"/>
      <c r="AU5" s="537"/>
      <c r="AV5" s="537"/>
      <c r="AW5" s="537"/>
      <c r="AX5" s="538"/>
    </row>
    <row r="6" spans="1:50" ht="30" customHeight="1">
      <c r="A6" s="539" t="s">
        <v>14</v>
      </c>
      <c r="B6" s="540"/>
      <c r="C6" s="540"/>
      <c r="D6" s="540"/>
      <c r="E6" s="540"/>
      <c r="F6" s="540"/>
      <c r="G6" s="541" t="s">
        <v>15</v>
      </c>
      <c r="H6" s="542"/>
      <c r="I6" s="542"/>
      <c r="J6" s="542"/>
      <c r="K6" s="542"/>
      <c r="L6" s="542"/>
      <c r="M6" s="542"/>
      <c r="N6" s="542"/>
      <c r="O6" s="542"/>
      <c r="P6" s="542"/>
      <c r="Q6" s="542"/>
      <c r="R6" s="542"/>
      <c r="S6" s="542"/>
      <c r="T6" s="542"/>
      <c r="U6" s="542"/>
      <c r="V6" s="542"/>
      <c r="W6" s="542"/>
      <c r="X6" s="542"/>
      <c r="Y6" s="543" t="s">
        <v>16</v>
      </c>
      <c r="Z6" s="540"/>
      <c r="AA6" s="540"/>
      <c r="AB6" s="540"/>
      <c r="AC6" s="540"/>
      <c r="AD6" s="544"/>
      <c r="AE6" s="545" t="s">
        <v>17</v>
      </c>
      <c r="AF6" s="546"/>
      <c r="AG6" s="546"/>
      <c r="AH6" s="546"/>
      <c r="AI6" s="546"/>
      <c r="AJ6" s="546"/>
      <c r="AK6" s="546"/>
      <c r="AL6" s="546"/>
      <c r="AM6" s="546"/>
      <c r="AN6" s="546"/>
      <c r="AO6" s="546"/>
      <c r="AP6" s="546"/>
      <c r="AQ6" s="542"/>
      <c r="AR6" s="542"/>
      <c r="AS6" s="542"/>
      <c r="AT6" s="542"/>
      <c r="AU6" s="542"/>
      <c r="AV6" s="542"/>
      <c r="AW6" s="542"/>
      <c r="AX6" s="547"/>
    </row>
    <row r="7" spans="1:50" ht="82.5" customHeight="1">
      <c r="A7" s="517" t="s">
        <v>18</v>
      </c>
      <c r="B7" s="518"/>
      <c r="C7" s="518"/>
      <c r="D7" s="518"/>
      <c r="E7" s="518"/>
      <c r="F7" s="518"/>
      <c r="G7" s="519" t="s">
        <v>19</v>
      </c>
      <c r="H7" s="520"/>
      <c r="I7" s="520"/>
      <c r="J7" s="520"/>
      <c r="K7" s="520"/>
      <c r="L7" s="520"/>
      <c r="M7" s="520"/>
      <c r="N7" s="520"/>
      <c r="O7" s="520"/>
      <c r="P7" s="520"/>
      <c r="Q7" s="520"/>
      <c r="R7" s="520"/>
      <c r="S7" s="520"/>
      <c r="T7" s="520"/>
      <c r="U7" s="520"/>
      <c r="V7" s="521"/>
      <c r="W7" s="521"/>
      <c r="X7" s="522"/>
      <c r="Y7" s="523" t="s">
        <v>20</v>
      </c>
      <c r="Z7" s="45"/>
      <c r="AA7" s="45"/>
      <c r="AB7" s="45"/>
      <c r="AC7" s="45"/>
      <c r="AD7" s="46"/>
      <c r="AE7" s="524" t="s">
        <v>21</v>
      </c>
      <c r="AF7" s="414"/>
      <c r="AG7" s="414"/>
      <c r="AH7" s="414"/>
      <c r="AI7" s="414"/>
      <c r="AJ7" s="414"/>
      <c r="AK7" s="414"/>
      <c r="AL7" s="414"/>
      <c r="AM7" s="414"/>
      <c r="AN7" s="414"/>
      <c r="AO7" s="414"/>
      <c r="AP7" s="414"/>
      <c r="AQ7" s="414"/>
      <c r="AR7" s="414"/>
      <c r="AS7" s="414"/>
      <c r="AT7" s="414"/>
      <c r="AU7" s="414"/>
      <c r="AV7" s="414"/>
      <c r="AW7" s="414"/>
      <c r="AX7" s="525"/>
    </row>
    <row r="8" spans="1:50" ht="58.5" customHeight="1">
      <c r="A8" s="503" t="s">
        <v>22</v>
      </c>
      <c r="B8" s="504"/>
      <c r="C8" s="504"/>
      <c r="D8" s="504"/>
      <c r="E8" s="504"/>
      <c r="F8" s="504"/>
      <c r="G8" s="505" t="s">
        <v>23</v>
      </c>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7"/>
    </row>
    <row r="9" spans="1:50" ht="137.25" customHeight="1">
      <c r="A9" s="503" t="s">
        <v>24</v>
      </c>
      <c r="B9" s="504"/>
      <c r="C9" s="504"/>
      <c r="D9" s="504"/>
      <c r="E9" s="504"/>
      <c r="F9" s="504"/>
      <c r="G9" s="505" t="s">
        <v>25</v>
      </c>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7"/>
    </row>
    <row r="10" spans="1:50" ht="29.25" customHeight="1">
      <c r="A10" s="503" t="s">
        <v>26</v>
      </c>
      <c r="B10" s="504"/>
      <c r="C10" s="504"/>
      <c r="D10" s="504"/>
      <c r="E10" s="504"/>
      <c r="F10" s="508"/>
      <c r="G10" s="505" t="s">
        <v>27</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7"/>
    </row>
    <row r="11" spans="1:50" ht="21" customHeight="1">
      <c r="A11" s="509" t="s">
        <v>28</v>
      </c>
      <c r="B11" s="510"/>
      <c r="C11" s="510"/>
      <c r="D11" s="510"/>
      <c r="E11" s="510"/>
      <c r="F11" s="511"/>
      <c r="G11" s="515"/>
      <c r="H11" s="516"/>
      <c r="I11" s="516"/>
      <c r="J11" s="516"/>
      <c r="K11" s="516"/>
      <c r="L11" s="516"/>
      <c r="M11" s="516"/>
      <c r="N11" s="516"/>
      <c r="O11" s="516"/>
      <c r="P11" s="49" t="s">
        <v>29</v>
      </c>
      <c r="Q11" s="50"/>
      <c r="R11" s="50"/>
      <c r="S11" s="50"/>
      <c r="T11" s="50"/>
      <c r="U11" s="50"/>
      <c r="V11" s="405"/>
      <c r="W11" s="49" t="s">
        <v>30</v>
      </c>
      <c r="X11" s="50"/>
      <c r="Y11" s="50"/>
      <c r="Z11" s="50"/>
      <c r="AA11" s="50"/>
      <c r="AB11" s="50"/>
      <c r="AC11" s="405"/>
      <c r="AD11" s="49" t="s">
        <v>31</v>
      </c>
      <c r="AE11" s="50"/>
      <c r="AF11" s="50"/>
      <c r="AG11" s="50"/>
      <c r="AH11" s="50"/>
      <c r="AI11" s="50"/>
      <c r="AJ11" s="405"/>
      <c r="AK11" s="49" t="s">
        <v>32</v>
      </c>
      <c r="AL11" s="50"/>
      <c r="AM11" s="50"/>
      <c r="AN11" s="50"/>
      <c r="AO11" s="50"/>
      <c r="AP11" s="50"/>
      <c r="AQ11" s="405"/>
      <c r="AR11" s="49" t="s">
        <v>33</v>
      </c>
      <c r="AS11" s="50"/>
      <c r="AT11" s="50"/>
      <c r="AU11" s="50"/>
      <c r="AV11" s="50"/>
      <c r="AW11" s="50"/>
      <c r="AX11" s="487"/>
    </row>
    <row r="12" spans="1:50" ht="21" customHeight="1">
      <c r="A12" s="163"/>
      <c r="B12" s="164"/>
      <c r="C12" s="164"/>
      <c r="D12" s="164"/>
      <c r="E12" s="164"/>
      <c r="F12" s="165"/>
      <c r="G12" s="488" t="s">
        <v>34</v>
      </c>
      <c r="H12" s="489"/>
      <c r="I12" s="494" t="s">
        <v>35</v>
      </c>
      <c r="J12" s="495"/>
      <c r="K12" s="495"/>
      <c r="L12" s="495"/>
      <c r="M12" s="495"/>
      <c r="N12" s="495"/>
      <c r="O12" s="496"/>
      <c r="P12" s="497">
        <f>54.783+11.649</f>
        <v>66.432</v>
      </c>
      <c r="Q12" s="497"/>
      <c r="R12" s="497"/>
      <c r="S12" s="497"/>
      <c r="T12" s="497"/>
      <c r="U12" s="497"/>
      <c r="V12" s="497"/>
      <c r="W12" s="498">
        <f>3898.995+3733+58</f>
        <v>7689.995</v>
      </c>
      <c r="X12" s="499"/>
      <c r="Y12" s="499"/>
      <c r="Z12" s="499"/>
      <c r="AA12" s="499"/>
      <c r="AB12" s="499"/>
      <c r="AC12" s="500"/>
      <c r="AD12" s="498">
        <f>4731.819+153018+314</f>
        <v>158063.819</v>
      </c>
      <c r="AE12" s="499"/>
      <c r="AF12" s="499"/>
      <c r="AG12" s="499"/>
      <c r="AH12" s="499"/>
      <c r="AI12" s="499"/>
      <c r="AJ12" s="500"/>
      <c r="AK12" s="497">
        <f>135997+60</f>
        <v>136057</v>
      </c>
      <c r="AL12" s="497"/>
      <c r="AM12" s="497"/>
      <c r="AN12" s="497"/>
      <c r="AO12" s="497"/>
      <c r="AP12" s="497"/>
      <c r="AQ12" s="497"/>
      <c r="AR12" s="501">
        <v>116998</v>
      </c>
      <c r="AS12" s="501"/>
      <c r="AT12" s="501"/>
      <c r="AU12" s="501"/>
      <c r="AV12" s="501"/>
      <c r="AW12" s="501"/>
      <c r="AX12" s="502"/>
    </row>
    <row r="13" spans="1:50" ht="21" customHeight="1">
      <c r="A13" s="163"/>
      <c r="B13" s="164"/>
      <c r="C13" s="164"/>
      <c r="D13" s="164"/>
      <c r="E13" s="164"/>
      <c r="F13" s="165"/>
      <c r="G13" s="490"/>
      <c r="H13" s="491"/>
      <c r="I13" s="467" t="s">
        <v>36</v>
      </c>
      <c r="J13" s="468"/>
      <c r="K13" s="468"/>
      <c r="L13" s="468"/>
      <c r="M13" s="468"/>
      <c r="N13" s="468"/>
      <c r="O13" s="469"/>
      <c r="P13" s="481">
        <f>24606+376+227654.865+6973</f>
        <v>259609.865</v>
      </c>
      <c r="Q13" s="482"/>
      <c r="R13" s="482"/>
      <c r="S13" s="482"/>
      <c r="T13" s="482"/>
      <c r="U13" s="482"/>
      <c r="V13" s="483"/>
      <c r="W13" s="470" t="s">
        <v>37</v>
      </c>
      <c r="X13" s="470"/>
      <c r="Y13" s="470"/>
      <c r="Z13" s="470"/>
      <c r="AA13" s="470"/>
      <c r="AB13" s="470"/>
      <c r="AC13" s="470"/>
      <c r="AD13" s="481">
        <f>15117</f>
        <v>15117</v>
      </c>
      <c r="AE13" s="482"/>
      <c r="AF13" s="482"/>
      <c r="AG13" s="482"/>
      <c r="AH13" s="482"/>
      <c r="AI13" s="482"/>
      <c r="AJ13" s="483"/>
      <c r="AK13" s="470" t="s">
        <v>37</v>
      </c>
      <c r="AL13" s="470"/>
      <c r="AM13" s="470"/>
      <c r="AN13" s="470"/>
      <c r="AO13" s="470"/>
      <c r="AP13" s="470"/>
      <c r="AQ13" s="470"/>
      <c r="AR13" s="471"/>
      <c r="AS13" s="471"/>
      <c r="AT13" s="471"/>
      <c r="AU13" s="471"/>
      <c r="AV13" s="471"/>
      <c r="AW13" s="471"/>
      <c r="AX13" s="472"/>
    </row>
    <row r="14" spans="1:50" ht="21" customHeight="1">
      <c r="A14" s="163"/>
      <c r="B14" s="164"/>
      <c r="C14" s="164"/>
      <c r="D14" s="164"/>
      <c r="E14" s="164"/>
      <c r="F14" s="165"/>
      <c r="G14" s="490"/>
      <c r="H14" s="491"/>
      <c r="I14" s="467" t="s">
        <v>38</v>
      </c>
      <c r="J14" s="473"/>
      <c r="K14" s="473"/>
      <c r="L14" s="473"/>
      <c r="M14" s="473"/>
      <c r="N14" s="473"/>
      <c r="O14" s="474"/>
      <c r="P14" s="475" t="s">
        <v>39</v>
      </c>
      <c r="Q14" s="476"/>
      <c r="R14" s="476"/>
      <c r="S14" s="476"/>
      <c r="T14" s="476"/>
      <c r="U14" s="476"/>
      <c r="V14" s="477"/>
      <c r="W14" s="475" t="s">
        <v>39</v>
      </c>
      <c r="X14" s="476"/>
      <c r="Y14" s="476"/>
      <c r="Z14" s="476"/>
      <c r="AA14" s="476"/>
      <c r="AB14" s="476"/>
      <c r="AC14" s="477"/>
      <c r="AD14" s="475">
        <f>-W15</f>
        <v>5444.4945</v>
      </c>
      <c r="AE14" s="476"/>
      <c r="AF14" s="476"/>
      <c r="AG14" s="476"/>
      <c r="AH14" s="476"/>
      <c r="AI14" s="476"/>
      <c r="AJ14" s="477"/>
      <c r="AK14" s="475">
        <f>-AD15</f>
        <v>141607.44641</v>
      </c>
      <c r="AL14" s="476"/>
      <c r="AM14" s="476"/>
      <c r="AN14" s="476"/>
      <c r="AO14" s="476"/>
      <c r="AP14" s="476"/>
      <c r="AQ14" s="477"/>
      <c r="AR14" s="484" t="s">
        <v>39</v>
      </c>
      <c r="AS14" s="485"/>
      <c r="AT14" s="485"/>
      <c r="AU14" s="485"/>
      <c r="AV14" s="485"/>
      <c r="AW14" s="485"/>
      <c r="AX14" s="486"/>
    </row>
    <row r="15" spans="1:50" ht="21" customHeight="1">
      <c r="A15" s="163"/>
      <c r="B15" s="164"/>
      <c r="C15" s="164"/>
      <c r="D15" s="164"/>
      <c r="E15" s="164"/>
      <c r="F15" s="165"/>
      <c r="G15" s="490"/>
      <c r="H15" s="491"/>
      <c r="I15" s="467" t="s">
        <v>40</v>
      </c>
      <c r="J15" s="473"/>
      <c r="K15" s="473"/>
      <c r="L15" s="473"/>
      <c r="M15" s="473"/>
      <c r="N15" s="473"/>
      <c r="O15" s="474"/>
      <c r="P15" s="475">
        <f>-(20982.171+183.351+211792.055+2665.371)</f>
        <v>-235622.948</v>
      </c>
      <c r="Q15" s="476"/>
      <c r="R15" s="476"/>
      <c r="S15" s="476"/>
      <c r="T15" s="476"/>
      <c r="U15" s="476"/>
      <c r="V15" s="477"/>
      <c r="W15" s="475">
        <f>-(2326.7405+3117.754)</f>
        <v>-5444.4945</v>
      </c>
      <c r="X15" s="476"/>
      <c r="Y15" s="476"/>
      <c r="Z15" s="476"/>
      <c r="AA15" s="476"/>
      <c r="AB15" s="476"/>
      <c r="AC15" s="477"/>
      <c r="AD15" s="475">
        <f>-(3996.21575+137611.23066)</f>
        <v>-141607.44641</v>
      </c>
      <c r="AE15" s="476"/>
      <c r="AF15" s="476"/>
      <c r="AG15" s="476"/>
      <c r="AH15" s="476"/>
      <c r="AI15" s="476"/>
      <c r="AJ15" s="477"/>
      <c r="AK15" s="475" t="s">
        <v>41</v>
      </c>
      <c r="AL15" s="476"/>
      <c r="AM15" s="476"/>
      <c r="AN15" s="476"/>
      <c r="AO15" s="476"/>
      <c r="AP15" s="476"/>
      <c r="AQ15" s="477"/>
      <c r="AR15" s="478"/>
      <c r="AS15" s="479"/>
      <c r="AT15" s="479"/>
      <c r="AU15" s="479"/>
      <c r="AV15" s="479"/>
      <c r="AW15" s="479"/>
      <c r="AX15" s="480"/>
    </row>
    <row r="16" spans="1:50" ht="24.75" customHeight="1">
      <c r="A16" s="163"/>
      <c r="B16" s="164"/>
      <c r="C16" s="164"/>
      <c r="D16" s="164"/>
      <c r="E16" s="164"/>
      <c r="F16" s="165"/>
      <c r="G16" s="490"/>
      <c r="H16" s="491"/>
      <c r="I16" s="467" t="s">
        <v>42</v>
      </c>
      <c r="J16" s="468"/>
      <c r="K16" s="468"/>
      <c r="L16" s="468"/>
      <c r="M16" s="468"/>
      <c r="N16" s="468"/>
      <c r="O16" s="469"/>
      <c r="P16" s="470" t="s">
        <v>39</v>
      </c>
      <c r="Q16" s="470"/>
      <c r="R16" s="470"/>
      <c r="S16" s="470"/>
      <c r="T16" s="470"/>
      <c r="U16" s="470"/>
      <c r="V16" s="470"/>
      <c r="W16" s="470" t="s">
        <v>39</v>
      </c>
      <c r="X16" s="470"/>
      <c r="Y16" s="470"/>
      <c r="Z16" s="470"/>
      <c r="AA16" s="470"/>
      <c r="AB16" s="470"/>
      <c r="AC16" s="470"/>
      <c r="AD16" s="470" t="s">
        <v>39</v>
      </c>
      <c r="AE16" s="470"/>
      <c r="AF16" s="470"/>
      <c r="AG16" s="470"/>
      <c r="AH16" s="470"/>
      <c r="AI16" s="470"/>
      <c r="AJ16" s="470"/>
      <c r="AK16" s="470" t="s">
        <v>39</v>
      </c>
      <c r="AL16" s="470"/>
      <c r="AM16" s="470"/>
      <c r="AN16" s="470"/>
      <c r="AO16" s="470"/>
      <c r="AP16" s="470"/>
      <c r="AQ16" s="470"/>
      <c r="AR16" s="471"/>
      <c r="AS16" s="471"/>
      <c r="AT16" s="471"/>
      <c r="AU16" s="471"/>
      <c r="AV16" s="471"/>
      <c r="AW16" s="471"/>
      <c r="AX16" s="472"/>
    </row>
    <row r="17" spans="1:50" ht="24.75" customHeight="1">
      <c r="A17" s="163"/>
      <c r="B17" s="164"/>
      <c r="C17" s="164"/>
      <c r="D17" s="164"/>
      <c r="E17" s="164"/>
      <c r="F17" s="165"/>
      <c r="G17" s="492"/>
      <c r="H17" s="493"/>
      <c r="I17" s="460" t="s">
        <v>43</v>
      </c>
      <c r="J17" s="461"/>
      <c r="K17" s="461"/>
      <c r="L17" s="461"/>
      <c r="M17" s="461"/>
      <c r="N17" s="461"/>
      <c r="O17" s="462"/>
      <c r="P17" s="463">
        <f>SUM(P12:V16)</f>
        <v>24053.348999999987</v>
      </c>
      <c r="Q17" s="463"/>
      <c r="R17" s="463"/>
      <c r="S17" s="463"/>
      <c r="T17" s="463"/>
      <c r="U17" s="463"/>
      <c r="V17" s="463"/>
      <c r="W17" s="463">
        <f>SUM(W12:AC16)</f>
        <v>2245.5005</v>
      </c>
      <c r="X17" s="463"/>
      <c r="Y17" s="463"/>
      <c r="Z17" s="463"/>
      <c r="AA17" s="463"/>
      <c r="AB17" s="463"/>
      <c r="AC17" s="463"/>
      <c r="AD17" s="463">
        <f>SUM(AD12:AJ16)</f>
        <v>37017.867089999985</v>
      </c>
      <c r="AE17" s="463"/>
      <c r="AF17" s="463"/>
      <c r="AG17" s="463"/>
      <c r="AH17" s="463"/>
      <c r="AI17" s="463"/>
      <c r="AJ17" s="463"/>
      <c r="AK17" s="463">
        <f>SUM(AK12:AQ16)</f>
        <v>277664.44641</v>
      </c>
      <c r="AL17" s="463"/>
      <c r="AM17" s="463"/>
      <c r="AN17" s="463"/>
      <c r="AO17" s="463"/>
      <c r="AP17" s="463"/>
      <c r="AQ17" s="463"/>
      <c r="AR17" s="464">
        <v>116998</v>
      </c>
      <c r="AS17" s="465"/>
      <c r="AT17" s="465"/>
      <c r="AU17" s="465"/>
      <c r="AV17" s="465"/>
      <c r="AW17" s="465"/>
      <c r="AX17" s="466"/>
    </row>
    <row r="18" spans="1:50" ht="24.75" customHeight="1">
      <c r="A18" s="163"/>
      <c r="B18" s="164"/>
      <c r="C18" s="164"/>
      <c r="D18" s="164"/>
      <c r="E18" s="164"/>
      <c r="F18" s="165"/>
      <c r="G18" s="454" t="s">
        <v>44</v>
      </c>
      <c r="H18" s="455"/>
      <c r="I18" s="455"/>
      <c r="J18" s="455"/>
      <c r="K18" s="455"/>
      <c r="L18" s="455"/>
      <c r="M18" s="455"/>
      <c r="N18" s="455"/>
      <c r="O18" s="455"/>
      <c r="P18" s="459">
        <f>53.445+11.63+3623.829+192.649+15552.988+665.083</f>
        <v>20099.623999999996</v>
      </c>
      <c r="Q18" s="459"/>
      <c r="R18" s="459"/>
      <c r="S18" s="459"/>
      <c r="T18" s="459"/>
      <c r="U18" s="459"/>
      <c r="V18" s="459"/>
      <c r="W18" s="459">
        <f>1558.49675+530.442+58</f>
        <v>2146.9387500000003</v>
      </c>
      <c r="X18" s="459"/>
      <c r="Y18" s="459"/>
      <c r="Z18" s="459"/>
      <c r="AA18" s="459"/>
      <c r="AB18" s="459"/>
      <c r="AC18" s="459"/>
      <c r="AD18" s="459">
        <f>2982.953282+33310.828</f>
        <v>36293.781282</v>
      </c>
      <c r="AE18" s="459"/>
      <c r="AF18" s="459"/>
      <c r="AG18" s="459"/>
      <c r="AH18" s="459"/>
      <c r="AI18" s="459"/>
      <c r="AJ18" s="459"/>
      <c r="AK18" s="457"/>
      <c r="AL18" s="457"/>
      <c r="AM18" s="457"/>
      <c r="AN18" s="457"/>
      <c r="AO18" s="457"/>
      <c r="AP18" s="457"/>
      <c r="AQ18" s="457"/>
      <c r="AR18" s="457"/>
      <c r="AS18" s="457"/>
      <c r="AT18" s="457"/>
      <c r="AU18" s="457"/>
      <c r="AV18" s="457"/>
      <c r="AW18" s="457"/>
      <c r="AX18" s="458"/>
    </row>
    <row r="19" spans="1:50" ht="24.75" customHeight="1">
      <c r="A19" s="512"/>
      <c r="B19" s="513"/>
      <c r="C19" s="513"/>
      <c r="D19" s="513"/>
      <c r="E19" s="513"/>
      <c r="F19" s="514"/>
      <c r="G19" s="454" t="s">
        <v>45</v>
      </c>
      <c r="H19" s="455"/>
      <c r="I19" s="455"/>
      <c r="J19" s="455"/>
      <c r="K19" s="455"/>
      <c r="L19" s="455"/>
      <c r="M19" s="455"/>
      <c r="N19" s="455"/>
      <c r="O19" s="455"/>
      <c r="P19" s="456">
        <f>(P18/P17)</f>
        <v>0.8356268393228737</v>
      </c>
      <c r="Q19" s="456"/>
      <c r="R19" s="456"/>
      <c r="S19" s="456"/>
      <c r="T19" s="456"/>
      <c r="U19" s="456"/>
      <c r="V19" s="456"/>
      <c r="W19" s="456">
        <f>(W18/W17)</f>
        <v>0.9561070015348472</v>
      </c>
      <c r="X19" s="456"/>
      <c r="Y19" s="456"/>
      <c r="Z19" s="456"/>
      <c r="AA19" s="456"/>
      <c r="AB19" s="456"/>
      <c r="AC19" s="456"/>
      <c r="AD19" s="456">
        <f>(AD18/AD17)</f>
        <v>0.9804395589232751</v>
      </c>
      <c r="AE19" s="456"/>
      <c r="AF19" s="456"/>
      <c r="AG19" s="456"/>
      <c r="AH19" s="456"/>
      <c r="AI19" s="456"/>
      <c r="AJ19" s="456"/>
      <c r="AK19" s="457"/>
      <c r="AL19" s="457"/>
      <c r="AM19" s="457"/>
      <c r="AN19" s="457"/>
      <c r="AO19" s="457"/>
      <c r="AP19" s="457"/>
      <c r="AQ19" s="457"/>
      <c r="AR19" s="457"/>
      <c r="AS19" s="457"/>
      <c r="AT19" s="457"/>
      <c r="AU19" s="457"/>
      <c r="AV19" s="457"/>
      <c r="AW19" s="457"/>
      <c r="AX19" s="458"/>
    </row>
    <row r="20" spans="1:50" ht="31.5" customHeight="1">
      <c r="A20" s="447" t="s">
        <v>46</v>
      </c>
      <c r="B20" s="448"/>
      <c r="C20" s="448"/>
      <c r="D20" s="448"/>
      <c r="E20" s="448"/>
      <c r="F20" s="449"/>
      <c r="G20" s="425" t="s">
        <v>47</v>
      </c>
      <c r="H20" s="50"/>
      <c r="I20" s="50"/>
      <c r="J20" s="50"/>
      <c r="K20" s="50"/>
      <c r="L20" s="50"/>
      <c r="M20" s="50"/>
      <c r="N20" s="50"/>
      <c r="O20" s="50"/>
      <c r="P20" s="50"/>
      <c r="Q20" s="50"/>
      <c r="R20" s="50"/>
      <c r="S20" s="50"/>
      <c r="T20" s="50"/>
      <c r="U20" s="50"/>
      <c r="V20" s="50"/>
      <c r="W20" s="50"/>
      <c r="X20" s="405"/>
      <c r="Y20" s="426"/>
      <c r="Z20" s="122"/>
      <c r="AA20" s="123"/>
      <c r="AB20" s="49" t="s">
        <v>48</v>
      </c>
      <c r="AC20" s="50"/>
      <c r="AD20" s="405"/>
      <c r="AE20" s="47" t="s">
        <v>29</v>
      </c>
      <c r="AF20" s="47"/>
      <c r="AG20" s="47"/>
      <c r="AH20" s="47"/>
      <c r="AI20" s="47"/>
      <c r="AJ20" s="47" t="s">
        <v>30</v>
      </c>
      <c r="AK20" s="47"/>
      <c r="AL20" s="47"/>
      <c r="AM20" s="47"/>
      <c r="AN20" s="47"/>
      <c r="AO20" s="47" t="s">
        <v>31</v>
      </c>
      <c r="AP20" s="47"/>
      <c r="AQ20" s="47"/>
      <c r="AR20" s="47"/>
      <c r="AS20" s="47"/>
      <c r="AT20" s="48" t="s">
        <v>49</v>
      </c>
      <c r="AU20" s="47"/>
      <c r="AV20" s="47"/>
      <c r="AW20" s="47"/>
      <c r="AX20" s="435"/>
    </row>
    <row r="21" spans="1:50" ht="26.25" customHeight="1">
      <c r="A21" s="450"/>
      <c r="B21" s="448"/>
      <c r="C21" s="448"/>
      <c r="D21" s="448"/>
      <c r="E21" s="448"/>
      <c r="F21" s="449"/>
      <c r="G21" s="436" t="s">
        <v>50</v>
      </c>
      <c r="H21" s="294"/>
      <c r="I21" s="294"/>
      <c r="J21" s="294"/>
      <c r="K21" s="294"/>
      <c r="L21" s="294"/>
      <c r="M21" s="294"/>
      <c r="N21" s="294"/>
      <c r="O21" s="294"/>
      <c r="P21" s="294"/>
      <c r="Q21" s="294"/>
      <c r="R21" s="294"/>
      <c r="S21" s="294"/>
      <c r="T21" s="294"/>
      <c r="U21" s="294"/>
      <c r="V21" s="294"/>
      <c r="W21" s="294"/>
      <c r="X21" s="437"/>
      <c r="Y21" s="385" t="s">
        <v>51</v>
      </c>
      <c r="Z21" s="442"/>
      <c r="AA21" s="443"/>
      <c r="AB21" s="444" t="s">
        <v>52</v>
      </c>
      <c r="AC21" s="444"/>
      <c r="AD21" s="444"/>
      <c r="AE21" s="431" t="s">
        <v>53</v>
      </c>
      <c r="AF21" s="432"/>
      <c r="AG21" s="432"/>
      <c r="AH21" s="432"/>
      <c r="AI21" s="432"/>
      <c r="AJ21" s="431" t="s">
        <v>54</v>
      </c>
      <c r="AK21" s="432"/>
      <c r="AL21" s="432"/>
      <c r="AM21" s="432"/>
      <c r="AN21" s="432"/>
      <c r="AO21" s="431" t="s">
        <v>55</v>
      </c>
      <c r="AP21" s="432"/>
      <c r="AQ21" s="432"/>
      <c r="AR21" s="432"/>
      <c r="AS21" s="432"/>
      <c r="AT21" s="445"/>
      <c r="AU21" s="445"/>
      <c r="AV21" s="445"/>
      <c r="AW21" s="445"/>
      <c r="AX21" s="446"/>
    </row>
    <row r="22" spans="1:50" ht="23.25" customHeight="1">
      <c r="A22" s="451"/>
      <c r="B22" s="452"/>
      <c r="C22" s="452"/>
      <c r="D22" s="452"/>
      <c r="E22" s="452"/>
      <c r="F22" s="453"/>
      <c r="G22" s="438"/>
      <c r="H22" s="297"/>
      <c r="I22" s="297"/>
      <c r="J22" s="297"/>
      <c r="K22" s="297"/>
      <c r="L22" s="297"/>
      <c r="M22" s="297"/>
      <c r="N22" s="297"/>
      <c r="O22" s="297"/>
      <c r="P22" s="297"/>
      <c r="Q22" s="297"/>
      <c r="R22" s="297"/>
      <c r="S22" s="297"/>
      <c r="T22" s="297"/>
      <c r="U22" s="297"/>
      <c r="V22" s="297"/>
      <c r="W22" s="297"/>
      <c r="X22" s="439"/>
      <c r="Y22" s="49" t="s">
        <v>56</v>
      </c>
      <c r="Z22" s="50"/>
      <c r="AA22" s="405"/>
      <c r="AB22" s="428"/>
      <c r="AC22" s="428"/>
      <c r="AD22" s="428"/>
      <c r="AE22" s="428"/>
      <c r="AF22" s="428"/>
      <c r="AG22" s="428"/>
      <c r="AH22" s="428"/>
      <c r="AI22" s="428"/>
      <c r="AJ22" s="428"/>
      <c r="AK22" s="428"/>
      <c r="AL22" s="428"/>
      <c r="AM22" s="428"/>
      <c r="AN22" s="428"/>
      <c r="AO22" s="428"/>
      <c r="AP22" s="428"/>
      <c r="AQ22" s="428"/>
      <c r="AR22" s="428"/>
      <c r="AS22" s="428"/>
      <c r="AT22" s="429">
        <v>100</v>
      </c>
      <c r="AU22" s="429"/>
      <c r="AV22" s="429"/>
      <c r="AW22" s="429"/>
      <c r="AX22" s="430"/>
    </row>
    <row r="23" spans="1:50" ht="32.25" customHeight="1">
      <c r="A23" s="451"/>
      <c r="B23" s="452"/>
      <c r="C23" s="452"/>
      <c r="D23" s="452"/>
      <c r="E23" s="452"/>
      <c r="F23" s="453"/>
      <c r="G23" s="440"/>
      <c r="H23" s="300"/>
      <c r="I23" s="300"/>
      <c r="J23" s="300"/>
      <c r="K23" s="300"/>
      <c r="L23" s="300"/>
      <c r="M23" s="300"/>
      <c r="N23" s="300"/>
      <c r="O23" s="300"/>
      <c r="P23" s="300"/>
      <c r="Q23" s="300"/>
      <c r="R23" s="300"/>
      <c r="S23" s="300"/>
      <c r="T23" s="300"/>
      <c r="U23" s="300"/>
      <c r="V23" s="300"/>
      <c r="W23" s="300"/>
      <c r="X23" s="441"/>
      <c r="Y23" s="49" t="s">
        <v>57</v>
      </c>
      <c r="Z23" s="50"/>
      <c r="AA23" s="405"/>
      <c r="AB23" s="417" t="s">
        <v>58</v>
      </c>
      <c r="AC23" s="417"/>
      <c r="AD23" s="417"/>
      <c r="AE23" s="431" t="s">
        <v>59</v>
      </c>
      <c r="AF23" s="432"/>
      <c r="AG23" s="432"/>
      <c r="AH23" s="432"/>
      <c r="AI23" s="432"/>
      <c r="AJ23" s="431" t="s">
        <v>60</v>
      </c>
      <c r="AK23" s="432"/>
      <c r="AL23" s="432"/>
      <c r="AM23" s="432"/>
      <c r="AN23" s="432"/>
      <c r="AO23" s="431" t="s">
        <v>61</v>
      </c>
      <c r="AP23" s="432"/>
      <c r="AQ23" s="432"/>
      <c r="AR23" s="432"/>
      <c r="AS23" s="432"/>
      <c r="AT23" s="433"/>
      <c r="AU23" s="433"/>
      <c r="AV23" s="433"/>
      <c r="AW23" s="433"/>
      <c r="AX23" s="434"/>
    </row>
    <row r="24" spans="1:50" ht="31.5" customHeight="1">
      <c r="A24" s="399" t="s">
        <v>62</v>
      </c>
      <c r="B24" s="420"/>
      <c r="C24" s="420"/>
      <c r="D24" s="420"/>
      <c r="E24" s="420"/>
      <c r="F24" s="421"/>
      <c r="G24" s="425" t="s">
        <v>63</v>
      </c>
      <c r="H24" s="50"/>
      <c r="I24" s="50"/>
      <c r="J24" s="50"/>
      <c r="K24" s="50"/>
      <c r="L24" s="50"/>
      <c r="M24" s="50"/>
      <c r="N24" s="50"/>
      <c r="O24" s="50"/>
      <c r="P24" s="50"/>
      <c r="Q24" s="50"/>
      <c r="R24" s="50"/>
      <c r="S24" s="50"/>
      <c r="T24" s="50"/>
      <c r="U24" s="50"/>
      <c r="V24" s="50"/>
      <c r="W24" s="50"/>
      <c r="X24" s="405"/>
      <c r="Y24" s="426"/>
      <c r="Z24" s="122"/>
      <c r="AA24" s="123"/>
      <c r="AB24" s="49" t="s">
        <v>48</v>
      </c>
      <c r="AC24" s="50"/>
      <c r="AD24" s="405"/>
      <c r="AE24" s="47" t="s">
        <v>29</v>
      </c>
      <c r="AF24" s="47"/>
      <c r="AG24" s="47"/>
      <c r="AH24" s="47"/>
      <c r="AI24" s="47"/>
      <c r="AJ24" s="47" t="s">
        <v>30</v>
      </c>
      <c r="AK24" s="47"/>
      <c r="AL24" s="47"/>
      <c r="AM24" s="47"/>
      <c r="AN24" s="47"/>
      <c r="AO24" s="47" t="s">
        <v>31</v>
      </c>
      <c r="AP24" s="47"/>
      <c r="AQ24" s="47"/>
      <c r="AR24" s="47"/>
      <c r="AS24" s="47"/>
      <c r="AT24" s="409" t="s">
        <v>64</v>
      </c>
      <c r="AU24" s="410"/>
      <c r="AV24" s="410"/>
      <c r="AW24" s="410"/>
      <c r="AX24" s="411"/>
    </row>
    <row r="25" spans="1:55" ht="39.75" customHeight="1">
      <c r="A25" s="172"/>
      <c r="B25" s="173"/>
      <c r="C25" s="173"/>
      <c r="D25" s="173"/>
      <c r="E25" s="173"/>
      <c r="F25" s="174"/>
      <c r="G25" s="128" t="s">
        <v>65</v>
      </c>
      <c r="H25" s="114"/>
      <c r="I25" s="114"/>
      <c r="J25" s="114"/>
      <c r="K25" s="114"/>
      <c r="L25" s="114"/>
      <c r="M25" s="114"/>
      <c r="N25" s="114"/>
      <c r="O25" s="114"/>
      <c r="P25" s="114"/>
      <c r="Q25" s="114"/>
      <c r="R25" s="114"/>
      <c r="S25" s="114"/>
      <c r="T25" s="114"/>
      <c r="U25" s="114"/>
      <c r="V25" s="114"/>
      <c r="W25" s="114"/>
      <c r="X25" s="129"/>
      <c r="Y25" s="413" t="s">
        <v>66</v>
      </c>
      <c r="Z25" s="414"/>
      <c r="AA25" s="415"/>
      <c r="AB25" s="416" t="s">
        <v>67</v>
      </c>
      <c r="AC25" s="414"/>
      <c r="AD25" s="415"/>
      <c r="AE25" s="417">
        <v>285</v>
      </c>
      <c r="AF25" s="417"/>
      <c r="AG25" s="417"/>
      <c r="AH25" s="417"/>
      <c r="AI25" s="417"/>
      <c r="AJ25" s="43">
        <v>301</v>
      </c>
      <c r="AK25" s="43"/>
      <c r="AL25" s="43"/>
      <c r="AM25" s="43"/>
      <c r="AN25" s="43"/>
      <c r="AO25" s="43">
        <v>235</v>
      </c>
      <c r="AP25" s="43"/>
      <c r="AQ25" s="43"/>
      <c r="AR25" s="43"/>
      <c r="AS25" s="43"/>
      <c r="AT25" s="44" t="s">
        <v>68</v>
      </c>
      <c r="AU25" s="45"/>
      <c r="AV25" s="45"/>
      <c r="AW25" s="45"/>
      <c r="AX25" s="418"/>
      <c r="AY25" s="4"/>
      <c r="AZ25" s="5"/>
      <c r="BA25" s="5"/>
      <c r="BB25" s="5"/>
      <c r="BC25" s="5"/>
    </row>
    <row r="26" spans="1:50" ht="32.25" customHeight="1">
      <c r="A26" s="422"/>
      <c r="B26" s="423"/>
      <c r="C26" s="423"/>
      <c r="D26" s="423"/>
      <c r="E26" s="423"/>
      <c r="F26" s="424"/>
      <c r="G26" s="412"/>
      <c r="H26" s="255"/>
      <c r="I26" s="255"/>
      <c r="J26" s="255"/>
      <c r="K26" s="255"/>
      <c r="L26" s="255"/>
      <c r="M26" s="255"/>
      <c r="N26" s="255"/>
      <c r="O26" s="255"/>
      <c r="P26" s="255"/>
      <c r="Q26" s="255"/>
      <c r="R26" s="255"/>
      <c r="S26" s="255"/>
      <c r="T26" s="255"/>
      <c r="U26" s="255"/>
      <c r="V26" s="255"/>
      <c r="W26" s="255"/>
      <c r="X26" s="398"/>
      <c r="Y26" s="419" t="s">
        <v>69</v>
      </c>
      <c r="Z26" s="386"/>
      <c r="AA26" s="387"/>
      <c r="AB26" s="427"/>
      <c r="AC26" s="386"/>
      <c r="AD26" s="387"/>
      <c r="AE26" s="44" t="s">
        <v>70</v>
      </c>
      <c r="AF26" s="45"/>
      <c r="AG26" s="45"/>
      <c r="AH26" s="45"/>
      <c r="AI26" s="46"/>
      <c r="AJ26" s="254" t="s">
        <v>70</v>
      </c>
      <c r="AK26" s="255"/>
      <c r="AL26" s="255"/>
      <c r="AM26" s="255"/>
      <c r="AN26" s="398"/>
      <c r="AO26" s="254" t="s">
        <v>70</v>
      </c>
      <c r="AP26" s="255"/>
      <c r="AQ26" s="255"/>
      <c r="AR26" s="255"/>
      <c r="AS26" s="398"/>
      <c r="AT26" s="254" t="s">
        <v>70</v>
      </c>
      <c r="AU26" s="255"/>
      <c r="AV26" s="255"/>
      <c r="AW26" s="255"/>
      <c r="AX26" s="256"/>
    </row>
    <row r="27" spans="1:50" ht="32.25" customHeight="1">
      <c r="A27" s="399" t="s">
        <v>71</v>
      </c>
      <c r="B27" s="114"/>
      <c r="C27" s="114"/>
      <c r="D27" s="114"/>
      <c r="E27" s="114"/>
      <c r="F27" s="400"/>
      <c r="G27" s="50" t="s">
        <v>72</v>
      </c>
      <c r="H27" s="50"/>
      <c r="I27" s="50"/>
      <c r="J27" s="50"/>
      <c r="K27" s="50"/>
      <c r="L27" s="50"/>
      <c r="M27" s="50"/>
      <c r="N27" s="50"/>
      <c r="O27" s="50"/>
      <c r="P27" s="50"/>
      <c r="Q27" s="50"/>
      <c r="R27" s="50"/>
      <c r="S27" s="50"/>
      <c r="T27" s="50"/>
      <c r="U27" s="50"/>
      <c r="V27" s="50"/>
      <c r="W27" s="50"/>
      <c r="X27" s="405"/>
      <c r="Y27" s="406"/>
      <c r="Z27" s="407"/>
      <c r="AA27" s="408"/>
      <c r="AB27" s="49" t="s">
        <v>48</v>
      </c>
      <c r="AC27" s="50"/>
      <c r="AD27" s="405"/>
      <c r="AE27" s="49" t="s">
        <v>29</v>
      </c>
      <c r="AF27" s="50"/>
      <c r="AG27" s="50"/>
      <c r="AH27" s="50"/>
      <c r="AI27" s="405"/>
      <c r="AJ27" s="49" t="s">
        <v>30</v>
      </c>
      <c r="AK27" s="50"/>
      <c r="AL27" s="50"/>
      <c r="AM27" s="50"/>
      <c r="AN27" s="405"/>
      <c r="AO27" s="49" t="s">
        <v>31</v>
      </c>
      <c r="AP27" s="50"/>
      <c r="AQ27" s="50"/>
      <c r="AR27" s="50"/>
      <c r="AS27" s="405"/>
      <c r="AT27" s="409" t="s">
        <v>73</v>
      </c>
      <c r="AU27" s="410"/>
      <c r="AV27" s="410"/>
      <c r="AW27" s="410"/>
      <c r="AX27" s="411"/>
    </row>
    <row r="28" spans="1:50" ht="37.5" customHeight="1">
      <c r="A28" s="401"/>
      <c r="B28" s="131"/>
      <c r="C28" s="131"/>
      <c r="D28" s="131"/>
      <c r="E28" s="131"/>
      <c r="F28" s="402"/>
      <c r="G28" s="389" t="s">
        <v>74</v>
      </c>
      <c r="H28" s="390"/>
      <c r="I28" s="390"/>
      <c r="J28" s="390"/>
      <c r="K28" s="390"/>
      <c r="L28" s="390"/>
      <c r="M28" s="390"/>
      <c r="N28" s="390"/>
      <c r="O28" s="390"/>
      <c r="P28" s="390"/>
      <c r="Q28" s="390"/>
      <c r="R28" s="390"/>
      <c r="S28" s="390"/>
      <c r="T28" s="390"/>
      <c r="U28" s="390"/>
      <c r="V28" s="390"/>
      <c r="W28" s="390"/>
      <c r="X28" s="391"/>
      <c r="Y28" s="395" t="s">
        <v>71</v>
      </c>
      <c r="Z28" s="396"/>
      <c r="AA28" s="397"/>
      <c r="AB28" s="382"/>
      <c r="AC28" s="383"/>
      <c r="AD28" s="388"/>
      <c r="AE28" s="382"/>
      <c r="AF28" s="383"/>
      <c r="AG28" s="383"/>
      <c r="AH28" s="383"/>
      <c r="AI28" s="388"/>
      <c r="AJ28" s="382"/>
      <c r="AK28" s="383"/>
      <c r="AL28" s="383"/>
      <c r="AM28" s="383"/>
      <c r="AN28" s="388"/>
      <c r="AO28" s="382"/>
      <c r="AP28" s="383"/>
      <c r="AQ28" s="383"/>
      <c r="AR28" s="383"/>
      <c r="AS28" s="388"/>
      <c r="AT28" s="382"/>
      <c r="AU28" s="383"/>
      <c r="AV28" s="383"/>
      <c r="AW28" s="383"/>
      <c r="AX28" s="384"/>
    </row>
    <row r="29" spans="1:50" ht="37.5" customHeight="1">
      <c r="A29" s="403"/>
      <c r="B29" s="255"/>
      <c r="C29" s="255"/>
      <c r="D29" s="255"/>
      <c r="E29" s="255"/>
      <c r="F29" s="404"/>
      <c r="G29" s="392"/>
      <c r="H29" s="393"/>
      <c r="I29" s="393"/>
      <c r="J29" s="393"/>
      <c r="K29" s="393"/>
      <c r="L29" s="393"/>
      <c r="M29" s="393"/>
      <c r="N29" s="393"/>
      <c r="O29" s="393"/>
      <c r="P29" s="393"/>
      <c r="Q29" s="393"/>
      <c r="R29" s="393"/>
      <c r="S29" s="393"/>
      <c r="T29" s="393"/>
      <c r="U29" s="393"/>
      <c r="V29" s="393"/>
      <c r="W29" s="393"/>
      <c r="X29" s="394"/>
      <c r="Y29" s="385" t="s">
        <v>75</v>
      </c>
      <c r="Z29" s="386"/>
      <c r="AA29" s="387"/>
      <c r="AB29" s="382" t="s">
        <v>76</v>
      </c>
      <c r="AC29" s="383"/>
      <c r="AD29" s="388"/>
      <c r="AE29" s="382"/>
      <c r="AF29" s="383"/>
      <c r="AG29" s="383"/>
      <c r="AH29" s="383"/>
      <c r="AI29" s="388"/>
      <c r="AJ29" s="382"/>
      <c r="AK29" s="383"/>
      <c r="AL29" s="383"/>
      <c r="AM29" s="383"/>
      <c r="AN29" s="388"/>
      <c r="AO29" s="382"/>
      <c r="AP29" s="383"/>
      <c r="AQ29" s="383"/>
      <c r="AR29" s="383"/>
      <c r="AS29" s="388"/>
      <c r="AT29" s="382"/>
      <c r="AU29" s="383"/>
      <c r="AV29" s="383"/>
      <c r="AW29" s="383"/>
      <c r="AX29" s="384"/>
    </row>
    <row r="30" spans="1:50" ht="22.5" customHeight="1">
      <c r="A30" s="363" t="s">
        <v>77</v>
      </c>
      <c r="B30" s="364"/>
      <c r="C30" s="369" t="s">
        <v>78</v>
      </c>
      <c r="D30" s="370"/>
      <c r="E30" s="370"/>
      <c r="F30" s="370"/>
      <c r="G30" s="370"/>
      <c r="H30" s="370"/>
      <c r="I30" s="370"/>
      <c r="J30" s="370"/>
      <c r="K30" s="371"/>
      <c r="L30" s="372" t="s">
        <v>79</v>
      </c>
      <c r="M30" s="372"/>
      <c r="N30" s="372"/>
      <c r="O30" s="372"/>
      <c r="P30" s="372"/>
      <c r="Q30" s="372"/>
      <c r="R30" s="373" t="s">
        <v>33</v>
      </c>
      <c r="S30" s="373"/>
      <c r="T30" s="373"/>
      <c r="U30" s="373"/>
      <c r="V30" s="373"/>
      <c r="W30" s="373"/>
      <c r="X30" s="374" t="s">
        <v>80</v>
      </c>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5"/>
    </row>
    <row r="31" spans="1:50" ht="22.5" customHeight="1">
      <c r="A31" s="365"/>
      <c r="B31" s="366"/>
      <c r="C31" s="376" t="s">
        <v>81</v>
      </c>
      <c r="D31" s="377"/>
      <c r="E31" s="377"/>
      <c r="F31" s="377"/>
      <c r="G31" s="377"/>
      <c r="H31" s="377"/>
      <c r="I31" s="377"/>
      <c r="J31" s="377"/>
      <c r="K31" s="378"/>
      <c r="L31" s="379">
        <v>135997</v>
      </c>
      <c r="M31" s="379"/>
      <c r="N31" s="379"/>
      <c r="O31" s="379"/>
      <c r="P31" s="379"/>
      <c r="Q31" s="379"/>
      <c r="R31" s="380">
        <v>116908</v>
      </c>
      <c r="S31" s="380"/>
      <c r="T31" s="380"/>
      <c r="U31" s="380"/>
      <c r="V31" s="380"/>
      <c r="W31" s="380"/>
      <c r="X31" s="37" t="s">
        <v>82</v>
      </c>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1"/>
    </row>
    <row r="32" spans="1:50" ht="22.5" customHeight="1">
      <c r="A32" s="365"/>
      <c r="B32" s="366"/>
      <c r="C32" s="360" t="s">
        <v>83</v>
      </c>
      <c r="D32" s="361"/>
      <c r="E32" s="361"/>
      <c r="F32" s="361"/>
      <c r="G32" s="361"/>
      <c r="H32" s="361"/>
      <c r="I32" s="361"/>
      <c r="J32" s="361"/>
      <c r="K32" s="362"/>
      <c r="L32" s="355">
        <v>60</v>
      </c>
      <c r="M32" s="355"/>
      <c r="N32" s="355"/>
      <c r="O32" s="355"/>
      <c r="P32" s="355"/>
      <c r="Q32" s="355"/>
      <c r="R32" s="356">
        <v>90</v>
      </c>
      <c r="S32" s="356"/>
      <c r="T32" s="356"/>
      <c r="U32" s="356"/>
      <c r="V32" s="356"/>
      <c r="W32" s="356"/>
      <c r="X32" s="337"/>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9"/>
    </row>
    <row r="33" spans="1:50" ht="22.5" customHeight="1">
      <c r="A33" s="365"/>
      <c r="B33" s="366"/>
      <c r="C33" s="360"/>
      <c r="D33" s="361"/>
      <c r="E33" s="361"/>
      <c r="F33" s="361"/>
      <c r="G33" s="361"/>
      <c r="H33" s="361"/>
      <c r="I33" s="361"/>
      <c r="J33" s="361"/>
      <c r="K33" s="362"/>
      <c r="L33" s="355"/>
      <c r="M33" s="355"/>
      <c r="N33" s="355"/>
      <c r="O33" s="355"/>
      <c r="P33" s="355"/>
      <c r="Q33" s="355"/>
      <c r="R33" s="356"/>
      <c r="S33" s="356"/>
      <c r="T33" s="356"/>
      <c r="U33" s="356"/>
      <c r="V33" s="356"/>
      <c r="W33" s="356"/>
      <c r="X33" s="337"/>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9"/>
    </row>
    <row r="34" spans="1:50" ht="22.5" customHeight="1">
      <c r="A34" s="365"/>
      <c r="B34" s="366"/>
      <c r="C34" s="352"/>
      <c r="D34" s="353"/>
      <c r="E34" s="353"/>
      <c r="F34" s="353"/>
      <c r="G34" s="353"/>
      <c r="H34" s="353"/>
      <c r="I34" s="353"/>
      <c r="J34" s="353"/>
      <c r="K34" s="354"/>
      <c r="L34" s="355"/>
      <c r="M34" s="355"/>
      <c r="N34" s="355"/>
      <c r="O34" s="355"/>
      <c r="P34" s="355"/>
      <c r="Q34" s="355"/>
      <c r="R34" s="356"/>
      <c r="S34" s="356"/>
      <c r="T34" s="356"/>
      <c r="U34" s="356"/>
      <c r="V34" s="356"/>
      <c r="W34" s="356"/>
      <c r="X34" s="337"/>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9"/>
    </row>
    <row r="35" spans="1:50" ht="22.5" customHeight="1">
      <c r="A35" s="365"/>
      <c r="B35" s="366"/>
      <c r="C35" s="357"/>
      <c r="D35" s="358"/>
      <c r="E35" s="358"/>
      <c r="F35" s="358"/>
      <c r="G35" s="358"/>
      <c r="H35" s="358"/>
      <c r="I35" s="358"/>
      <c r="J35" s="358"/>
      <c r="K35" s="359"/>
      <c r="L35" s="355"/>
      <c r="M35" s="355"/>
      <c r="N35" s="355"/>
      <c r="O35" s="355"/>
      <c r="P35" s="355"/>
      <c r="Q35" s="355"/>
      <c r="R35" s="356"/>
      <c r="S35" s="356"/>
      <c r="T35" s="356"/>
      <c r="U35" s="356"/>
      <c r="V35" s="356"/>
      <c r="W35" s="356"/>
      <c r="X35" s="337"/>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9"/>
    </row>
    <row r="36" spans="1:50" ht="22.5" customHeight="1">
      <c r="A36" s="365"/>
      <c r="B36" s="366"/>
      <c r="C36" s="328"/>
      <c r="D36" s="329"/>
      <c r="E36" s="329"/>
      <c r="F36" s="329"/>
      <c r="G36" s="329"/>
      <c r="H36" s="329"/>
      <c r="I36" s="329"/>
      <c r="J36" s="329"/>
      <c r="K36" s="330"/>
      <c r="L36" s="331"/>
      <c r="M36" s="332"/>
      <c r="N36" s="332"/>
      <c r="O36" s="332"/>
      <c r="P36" s="332"/>
      <c r="Q36" s="333"/>
      <c r="R36" s="334"/>
      <c r="S36" s="335"/>
      <c r="T36" s="335"/>
      <c r="U36" s="335"/>
      <c r="V36" s="335"/>
      <c r="W36" s="336"/>
      <c r="X36" s="337"/>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9"/>
    </row>
    <row r="37" spans="1:50" ht="21" customHeight="1" thickBot="1">
      <c r="A37" s="367"/>
      <c r="B37" s="368"/>
      <c r="C37" s="340" t="s">
        <v>43</v>
      </c>
      <c r="D37" s="341"/>
      <c r="E37" s="341"/>
      <c r="F37" s="341"/>
      <c r="G37" s="341"/>
      <c r="H37" s="341"/>
      <c r="I37" s="341"/>
      <c r="J37" s="341"/>
      <c r="K37" s="342"/>
      <c r="L37" s="343">
        <f>SUM(L31:Q36)</f>
        <v>136057</v>
      </c>
      <c r="M37" s="344"/>
      <c r="N37" s="344"/>
      <c r="O37" s="344"/>
      <c r="P37" s="344"/>
      <c r="Q37" s="345"/>
      <c r="R37" s="346">
        <f>SUM(R31:W36)</f>
        <v>116998</v>
      </c>
      <c r="S37" s="347"/>
      <c r="T37" s="347"/>
      <c r="U37" s="347"/>
      <c r="V37" s="347"/>
      <c r="W37" s="348"/>
      <c r="X37" s="349"/>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1"/>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02" t="s">
        <v>84</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4"/>
    </row>
    <row r="40" spans="1:50" ht="21" customHeight="1">
      <c r="A40" s="11"/>
      <c r="B40" s="12"/>
      <c r="C40" s="305" t="s">
        <v>85</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7"/>
      <c r="AD40" s="306" t="s">
        <v>86</v>
      </c>
      <c r="AE40" s="306"/>
      <c r="AF40" s="306"/>
      <c r="AG40" s="308" t="s">
        <v>87</v>
      </c>
      <c r="AH40" s="306"/>
      <c r="AI40" s="306"/>
      <c r="AJ40" s="306"/>
      <c r="AK40" s="306"/>
      <c r="AL40" s="306"/>
      <c r="AM40" s="306"/>
      <c r="AN40" s="306"/>
      <c r="AO40" s="306"/>
      <c r="AP40" s="306"/>
      <c r="AQ40" s="306"/>
      <c r="AR40" s="306"/>
      <c r="AS40" s="306"/>
      <c r="AT40" s="306"/>
      <c r="AU40" s="306"/>
      <c r="AV40" s="306"/>
      <c r="AW40" s="306"/>
      <c r="AX40" s="309"/>
    </row>
    <row r="41" spans="1:50" ht="26.25" customHeight="1">
      <c r="A41" s="310" t="s">
        <v>88</v>
      </c>
      <c r="B41" s="311"/>
      <c r="C41" s="312" t="s">
        <v>89</v>
      </c>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4"/>
      <c r="AD41" s="315" t="s">
        <v>90</v>
      </c>
      <c r="AE41" s="316"/>
      <c r="AF41" s="316"/>
      <c r="AG41" s="317" t="s">
        <v>91</v>
      </c>
      <c r="AH41" s="318"/>
      <c r="AI41" s="318"/>
      <c r="AJ41" s="318"/>
      <c r="AK41" s="318"/>
      <c r="AL41" s="318"/>
      <c r="AM41" s="318"/>
      <c r="AN41" s="318"/>
      <c r="AO41" s="318"/>
      <c r="AP41" s="318"/>
      <c r="AQ41" s="318"/>
      <c r="AR41" s="318"/>
      <c r="AS41" s="318"/>
      <c r="AT41" s="318"/>
      <c r="AU41" s="318"/>
      <c r="AV41" s="318"/>
      <c r="AW41" s="318"/>
      <c r="AX41" s="319"/>
    </row>
    <row r="42" spans="1:50" ht="26.25" customHeight="1">
      <c r="A42" s="242"/>
      <c r="B42" s="243"/>
      <c r="C42" s="326" t="s">
        <v>92</v>
      </c>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267"/>
      <c r="AD42" s="283" t="s">
        <v>90</v>
      </c>
      <c r="AE42" s="90"/>
      <c r="AF42" s="90"/>
      <c r="AG42" s="320"/>
      <c r="AH42" s="321"/>
      <c r="AI42" s="321"/>
      <c r="AJ42" s="321"/>
      <c r="AK42" s="321"/>
      <c r="AL42" s="321"/>
      <c r="AM42" s="321"/>
      <c r="AN42" s="321"/>
      <c r="AO42" s="321"/>
      <c r="AP42" s="321"/>
      <c r="AQ42" s="321"/>
      <c r="AR42" s="321"/>
      <c r="AS42" s="321"/>
      <c r="AT42" s="321"/>
      <c r="AU42" s="321"/>
      <c r="AV42" s="321"/>
      <c r="AW42" s="321"/>
      <c r="AX42" s="322"/>
    </row>
    <row r="43" spans="1:50" ht="30" customHeight="1">
      <c r="A43" s="244"/>
      <c r="B43" s="245"/>
      <c r="C43" s="288" t="s">
        <v>93</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90"/>
      <c r="AD43" s="291" t="s">
        <v>90</v>
      </c>
      <c r="AE43" s="81"/>
      <c r="AF43" s="81"/>
      <c r="AG43" s="323"/>
      <c r="AH43" s="324"/>
      <c r="AI43" s="324"/>
      <c r="AJ43" s="324"/>
      <c r="AK43" s="324"/>
      <c r="AL43" s="324"/>
      <c r="AM43" s="324"/>
      <c r="AN43" s="324"/>
      <c r="AO43" s="324"/>
      <c r="AP43" s="324"/>
      <c r="AQ43" s="324"/>
      <c r="AR43" s="324"/>
      <c r="AS43" s="324"/>
      <c r="AT43" s="324"/>
      <c r="AU43" s="324"/>
      <c r="AV43" s="324"/>
      <c r="AW43" s="324"/>
      <c r="AX43" s="325"/>
    </row>
    <row r="44" spans="1:50" ht="26.25" customHeight="1">
      <c r="A44" s="226" t="s">
        <v>94</v>
      </c>
      <c r="B44" s="241"/>
      <c r="C44" s="292" t="s">
        <v>95</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9" t="s">
        <v>90</v>
      </c>
      <c r="AE44" s="100"/>
      <c r="AF44" s="100"/>
      <c r="AG44" s="293" t="s">
        <v>96</v>
      </c>
      <c r="AH44" s="294"/>
      <c r="AI44" s="294"/>
      <c r="AJ44" s="294"/>
      <c r="AK44" s="294"/>
      <c r="AL44" s="294"/>
      <c r="AM44" s="294"/>
      <c r="AN44" s="294"/>
      <c r="AO44" s="294"/>
      <c r="AP44" s="294"/>
      <c r="AQ44" s="294"/>
      <c r="AR44" s="294"/>
      <c r="AS44" s="294"/>
      <c r="AT44" s="294"/>
      <c r="AU44" s="294"/>
      <c r="AV44" s="294"/>
      <c r="AW44" s="294"/>
      <c r="AX44" s="295"/>
    </row>
    <row r="45" spans="1:50" ht="26.25" customHeight="1">
      <c r="A45" s="242"/>
      <c r="B45" s="243"/>
      <c r="C45" s="282" t="s">
        <v>97</v>
      </c>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83" t="s">
        <v>90</v>
      </c>
      <c r="AE45" s="90"/>
      <c r="AF45" s="90"/>
      <c r="AG45" s="296"/>
      <c r="AH45" s="297"/>
      <c r="AI45" s="297"/>
      <c r="AJ45" s="297"/>
      <c r="AK45" s="297"/>
      <c r="AL45" s="297"/>
      <c r="AM45" s="297"/>
      <c r="AN45" s="297"/>
      <c r="AO45" s="297"/>
      <c r="AP45" s="297"/>
      <c r="AQ45" s="297"/>
      <c r="AR45" s="297"/>
      <c r="AS45" s="297"/>
      <c r="AT45" s="297"/>
      <c r="AU45" s="297"/>
      <c r="AV45" s="297"/>
      <c r="AW45" s="297"/>
      <c r="AX45" s="298"/>
    </row>
    <row r="46" spans="1:50" ht="26.25" customHeight="1">
      <c r="A46" s="242"/>
      <c r="B46" s="243"/>
      <c r="C46" s="282" t="s">
        <v>98</v>
      </c>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83" t="s">
        <v>99</v>
      </c>
      <c r="AE46" s="90"/>
      <c r="AF46" s="90"/>
      <c r="AG46" s="296"/>
      <c r="AH46" s="297"/>
      <c r="AI46" s="297"/>
      <c r="AJ46" s="297"/>
      <c r="AK46" s="297"/>
      <c r="AL46" s="297"/>
      <c r="AM46" s="297"/>
      <c r="AN46" s="297"/>
      <c r="AO46" s="297"/>
      <c r="AP46" s="297"/>
      <c r="AQ46" s="297"/>
      <c r="AR46" s="297"/>
      <c r="AS46" s="297"/>
      <c r="AT46" s="297"/>
      <c r="AU46" s="297"/>
      <c r="AV46" s="297"/>
      <c r="AW46" s="297"/>
      <c r="AX46" s="298"/>
    </row>
    <row r="47" spans="1:50" ht="26.25" customHeight="1">
      <c r="A47" s="242"/>
      <c r="B47" s="243"/>
      <c r="C47" s="282" t="s">
        <v>100</v>
      </c>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83" t="s">
        <v>90</v>
      </c>
      <c r="AE47" s="90"/>
      <c r="AF47" s="90"/>
      <c r="AG47" s="296"/>
      <c r="AH47" s="297"/>
      <c r="AI47" s="297"/>
      <c r="AJ47" s="297"/>
      <c r="AK47" s="297"/>
      <c r="AL47" s="297"/>
      <c r="AM47" s="297"/>
      <c r="AN47" s="297"/>
      <c r="AO47" s="297"/>
      <c r="AP47" s="297"/>
      <c r="AQ47" s="297"/>
      <c r="AR47" s="297"/>
      <c r="AS47" s="297"/>
      <c r="AT47" s="297"/>
      <c r="AU47" s="297"/>
      <c r="AV47" s="297"/>
      <c r="AW47" s="297"/>
      <c r="AX47" s="298"/>
    </row>
    <row r="48" spans="1:50" ht="26.25" customHeight="1">
      <c r="A48" s="242"/>
      <c r="B48" s="243"/>
      <c r="C48" s="282" t="s">
        <v>101</v>
      </c>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84"/>
      <c r="AD48" s="283" t="s">
        <v>90</v>
      </c>
      <c r="AE48" s="90"/>
      <c r="AF48" s="90"/>
      <c r="AG48" s="296"/>
      <c r="AH48" s="297"/>
      <c r="AI48" s="297"/>
      <c r="AJ48" s="297"/>
      <c r="AK48" s="297"/>
      <c r="AL48" s="297"/>
      <c r="AM48" s="297"/>
      <c r="AN48" s="297"/>
      <c r="AO48" s="297"/>
      <c r="AP48" s="297"/>
      <c r="AQ48" s="297"/>
      <c r="AR48" s="297"/>
      <c r="AS48" s="297"/>
      <c r="AT48" s="297"/>
      <c r="AU48" s="297"/>
      <c r="AV48" s="297"/>
      <c r="AW48" s="297"/>
      <c r="AX48" s="298"/>
    </row>
    <row r="49" spans="1:50" ht="26.25" customHeight="1">
      <c r="A49" s="242"/>
      <c r="B49" s="243"/>
      <c r="C49" s="285" t="s">
        <v>102</v>
      </c>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86" t="s">
        <v>90</v>
      </c>
      <c r="AE49" s="287"/>
      <c r="AF49" s="287"/>
      <c r="AG49" s="299"/>
      <c r="AH49" s="300"/>
      <c r="AI49" s="300"/>
      <c r="AJ49" s="300"/>
      <c r="AK49" s="300"/>
      <c r="AL49" s="300"/>
      <c r="AM49" s="300"/>
      <c r="AN49" s="300"/>
      <c r="AO49" s="300"/>
      <c r="AP49" s="300"/>
      <c r="AQ49" s="300"/>
      <c r="AR49" s="300"/>
      <c r="AS49" s="300"/>
      <c r="AT49" s="300"/>
      <c r="AU49" s="300"/>
      <c r="AV49" s="300"/>
      <c r="AW49" s="300"/>
      <c r="AX49" s="301"/>
    </row>
    <row r="50" spans="1:50" ht="30" customHeight="1">
      <c r="A50" s="226" t="s">
        <v>103</v>
      </c>
      <c r="B50" s="241"/>
      <c r="C50" s="270" t="s">
        <v>104</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2"/>
      <c r="AD50" s="249" t="s">
        <v>90</v>
      </c>
      <c r="AE50" s="100"/>
      <c r="AF50" s="100"/>
      <c r="AG50" s="273" t="s">
        <v>105</v>
      </c>
      <c r="AH50" s="274"/>
      <c r="AI50" s="274"/>
      <c r="AJ50" s="274"/>
      <c r="AK50" s="274"/>
      <c r="AL50" s="274"/>
      <c r="AM50" s="274"/>
      <c r="AN50" s="274"/>
      <c r="AO50" s="274"/>
      <c r="AP50" s="274"/>
      <c r="AQ50" s="274"/>
      <c r="AR50" s="274"/>
      <c r="AS50" s="274"/>
      <c r="AT50" s="274"/>
      <c r="AU50" s="274"/>
      <c r="AV50" s="274"/>
      <c r="AW50" s="274"/>
      <c r="AX50" s="275"/>
    </row>
    <row r="51" spans="1:50" ht="26.25" customHeight="1">
      <c r="A51" s="242"/>
      <c r="B51" s="243"/>
      <c r="C51" s="282" t="s">
        <v>106</v>
      </c>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83" t="s">
        <v>99</v>
      </c>
      <c r="AE51" s="90"/>
      <c r="AF51" s="90"/>
      <c r="AG51" s="276"/>
      <c r="AH51" s="277"/>
      <c r="AI51" s="277"/>
      <c r="AJ51" s="277"/>
      <c r="AK51" s="277"/>
      <c r="AL51" s="277"/>
      <c r="AM51" s="277"/>
      <c r="AN51" s="277"/>
      <c r="AO51" s="277"/>
      <c r="AP51" s="277"/>
      <c r="AQ51" s="277"/>
      <c r="AR51" s="277"/>
      <c r="AS51" s="277"/>
      <c r="AT51" s="277"/>
      <c r="AU51" s="277"/>
      <c r="AV51" s="277"/>
      <c r="AW51" s="277"/>
      <c r="AX51" s="278"/>
    </row>
    <row r="52" spans="1:50" ht="26.25" customHeight="1">
      <c r="A52" s="242"/>
      <c r="B52" s="243"/>
      <c r="C52" s="282" t="s">
        <v>107</v>
      </c>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83" t="s">
        <v>90</v>
      </c>
      <c r="AE52" s="90"/>
      <c r="AF52" s="90"/>
      <c r="AG52" s="279"/>
      <c r="AH52" s="280"/>
      <c r="AI52" s="280"/>
      <c r="AJ52" s="280"/>
      <c r="AK52" s="280"/>
      <c r="AL52" s="280"/>
      <c r="AM52" s="280"/>
      <c r="AN52" s="280"/>
      <c r="AO52" s="280"/>
      <c r="AP52" s="280"/>
      <c r="AQ52" s="280"/>
      <c r="AR52" s="280"/>
      <c r="AS52" s="280"/>
      <c r="AT52" s="280"/>
      <c r="AU52" s="280"/>
      <c r="AV52" s="280"/>
      <c r="AW52" s="280"/>
      <c r="AX52" s="281"/>
    </row>
    <row r="53" spans="1:50" ht="33" customHeight="1">
      <c r="A53" s="226" t="s">
        <v>108</v>
      </c>
      <c r="B53" s="241"/>
      <c r="C53" s="246" t="s">
        <v>109</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8"/>
      <c r="AD53" s="249" t="s">
        <v>99</v>
      </c>
      <c r="AE53" s="100"/>
      <c r="AF53" s="100"/>
      <c r="AG53" s="250"/>
      <c r="AH53" s="114"/>
      <c r="AI53" s="114"/>
      <c r="AJ53" s="114"/>
      <c r="AK53" s="114"/>
      <c r="AL53" s="114"/>
      <c r="AM53" s="114"/>
      <c r="AN53" s="114"/>
      <c r="AO53" s="114"/>
      <c r="AP53" s="114"/>
      <c r="AQ53" s="114"/>
      <c r="AR53" s="114"/>
      <c r="AS53" s="114"/>
      <c r="AT53" s="114"/>
      <c r="AU53" s="114"/>
      <c r="AV53" s="114"/>
      <c r="AW53" s="114"/>
      <c r="AX53" s="251"/>
    </row>
    <row r="54" spans="1:50" ht="15.75" customHeight="1">
      <c r="A54" s="242"/>
      <c r="B54" s="243"/>
      <c r="C54" s="257" t="s">
        <v>0</v>
      </c>
      <c r="D54" s="258"/>
      <c r="E54" s="258"/>
      <c r="F54" s="258"/>
      <c r="G54" s="259" t="s">
        <v>110</v>
      </c>
      <c r="H54" s="260"/>
      <c r="I54" s="260"/>
      <c r="J54" s="260"/>
      <c r="K54" s="260"/>
      <c r="L54" s="260"/>
      <c r="M54" s="260"/>
      <c r="N54" s="260"/>
      <c r="O54" s="260"/>
      <c r="P54" s="260"/>
      <c r="Q54" s="260"/>
      <c r="R54" s="260"/>
      <c r="S54" s="261"/>
      <c r="T54" s="262" t="s">
        <v>111</v>
      </c>
      <c r="U54" s="263"/>
      <c r="V54" s="263"/>
      <c r="W54" s="263"/>
      <c r="X54" s="263"/>
      <c r="Y54" s="263"/>
      <c r="Z54" s="263"/>
      <c r="AA54" s="263"/>
      <c r="AB54" s="263"/>
      <c r="AC54" s="263"/>
      <c r="AD54" s="263"/>
      <c r="AE54" s="263"/>
      <c r="AF54" s="263"/>
      <c r="AG54" s="252"/>
      <c r="AH54" s="131"/>
      <c r="AI54" s="131"/>
      <c r="AJ54" s="131"/>
      <c r="AK54" s="131"/>
      <c r="AL54" s="131"/>
      <c r="AM54" s="131"/>
      <c r="AN54" s="131"/>
      <c r="AO54" s="131"/>
      <c r="AP54" s="131"/>
      <c r="AQ54" s="131"/>
      <c r="AR54" s="131"/>
      <c r="AS54" s="131"/>
      <c r="AT54" s="131"/>
      <c r="AU54" s="131"/>
      <c r="AV54" s="131"/>
      <c r="AW54" s="131"/>
      <c r="AX54" s="253"/>
    </row>
    <row r="55" spans="1:50" ht="26.25" customHeight="1">
      <c r="A55" s="242"/>
      <c r="B55" s="243"/>
      <c r="C55" s="264"/>
      <c r="D55" s="265"/>
      <c r="E55" s="265"/>
      <c r="F55" s="265"/>
      <c r="G55" s="266"/>
      <c r="H55" s="267"/>
      <c r="I55" s="267"/>
      <c r="J55" s="267"/>
      <c r="K55" s="267"/>
      <c r="L55" s="267"/>
      <c r="M55" s="267"/>
      <c r="N55" s="267"/>
      <c r="O55" s="267"/>
      <c r="P55" s="267"/>
      <c r="Q55" s="267"/>
      <c r="R55" s="267"/>
      <c r="S55" s="268"/>
      <c r="T55" s="269"/>
      <c r="U55" s="267"/>
      <c r="V55" s="267"/>
      <c r="W55" s="267"/>
      <c r="X55" s="267"/>
      <c r="Y55" s="267"/>
      <c r="Z55" s="267"/>
      <c r="AA55" s="267"/>
      <c r="AB55" s="267"/>
      <c r="AC55" s="267"/>
      <c r="AD55" s="267"/>
      <c r="AE55" s="267"/>
      <c r="AF55" s="267"/>
      <c r="AG55" s="252"/>
      <c r="AH55" s="131"/>
      <c r="AI55" s="131"/>
      <c r="AJ55" s="131"/>
      <c r="AK55" s="131"/>
      <c r="AL55" s="131"/>
      <c r="AM55" s="131"/>
      <c r="AN55" s="131"/>
      <c r="AO55" s="131"/>
      <c r="AP55" s="131"/>
      <c r="AQ55" s="131"/>
      <c r="AR55" s="131"/>
      <c r="AS55" s="131"/>
      <c r="AT55" s="131"/>
      <c r="AU55" s="131"/>
      <c r="AV55" s="131"/>
      <c r="AW55" s="131"/>
      <c r="AX55" s="253"/>
    </row>
    <row r="56" spans="1:50" ht="26.25" customHeight="1">
      <c r="A56" s="244"/>
      <c r="B56" s="245"/>
      <c r="C56" s="220"/>
      <c r="D56" s="221"/>
      <c r="E56" s="221"/>
      <c r="F56" s="221"/>
      <c r="G56" s="222"/>
      <c r="H56" s="223"/>
      <c r="I56" s="223"/>
      <c r="J56" s="223"/>
      <c r="K56" s="223"/>
      <c r="L56" s="223"/>
      <c r="M56" s="223"/>
      <c r="N56" s="223"/>
      <c r="O56" s="223"/>
      <c r="P56" s="223"/>
      <c r="Q56" s="223"/>
      <c r="R56" s="223"/>
      <c r="S56" s="224"/>
      <c r="T56" s="225"/>
      <c r="U56" s="67"/>
      <c r="V56" s="67"/>
      <c r="W56" s="67"/>
      <c r="X56" s="67"/>
      <c r="Y56" s="67"/>
      <c r="Z56" s="67"/>
      <c r="AA56" s="67"/>
      <c r="AB56" s="67"/>
      <c r="AC56" s="67"/>
      <c r="AD56" s="67"/>
      <c r="AE56" s="67"/>
      <c r="AF56" s="67"/>
      <c r="AG56" s="254"/>
      <c r="AH56" s="255"/>
      <c r="AI56" s="255"/>
      <c r="AJ56" s="255"/>
      <c r="AK56" s="255"/>
      <c r="AL56" s="255"/>
      <c r="AM56" s="255"/>
      <c r="AN56" s="255"/>
      <c r="AO56" s="255"/>
      <c r="AP56" s="255"/>
      <c r="AQ56" s="255"/>
      <c r="AR56" s="255"/>
      <c r="AS56" s="255"/>
      <c r="AT56" s="255"/>
      <c r="AU56" s="255"/>
      <c r="AV56" s="255"/>
      <c r="AW56" s="255"/>
      <c r="AX56" s="256"/>
    </row>
    <row r="57" spans="1:50" ht="57" customHeight="1">
      <c r="A57" s="226" t="s">
        <v>112</v>
      </c>
      <c r="B57" s="227"/>
      <c r="C57" s="113" t="s">
        <v>113</v>
      </c>
      <c r="D57" s="230"/>
      <c r="E57" s="230"/>
      <c r="F57" s="231"/>
      <c r="G57" s="232" t="s">
        <v>114</v>
      </c>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66.75" customHeight="1" thickBot="1">
      <c r="A58" s="228"/>
      <c r="B58" s="229"/>
      <c r="C58" s="235" t="s">
        <v>115</v>
      </c>
      <c r="D58" s="236"/>
      <c r="E58" s="236"/>
      <c r="F58" s="237"/>
      <c r="G58" s="238" t="s">
        <v>116</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40"/>
    </row>
    <row r="59" spans="1:50" ht="21" customHeight="1">
      <c r="A59" s="206" t="s">
        <v>117</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8"/>
    </row>
    <row r="60" spans="1:50" ht="69.75" customHeight="1" thickBot="1">
      <c r="A60" s="209" t="s">
        <v>118</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1"/>
    </row>
    <row r="61" spans="1:50" ht="21" customHeight="1">
      <c r="A61" s="212" t="s">
        <v>119</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69.75" customHeight="1" thickBot="1">
      <c r="A62" s="182" t="s">
        <v>120</v>
      </c>
      <c r="B62" s="215"/>
      <c r="C62" s="215"/>
      <c r="D62" s="215"/>
      <c r="E62" s="216"/>
      <c r="F62" s="217" t="s">
        <v>121</v>
      </c>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9"/>
    </row>
    <row r="63" spans="1:50" ht="21" customHeight="1">
      <c r="A63" s="212" t="s">
        <v>122</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69.75" customHeight="1" thickBot="1">
      <c r="A64" s="182" t="s">
        <v>120</v>
      </c>
      <c r="B64" s="183"/>
      <c r="C64" s="183"/>
      <c r="D64" s="183"/>
      <c r="E64" s="184"/>
      <c r="F64" s="185" t="s">
        <v>123</v>
      </c>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7"/>
    </row>
    <row r="65" spans="1:50" ht="21" customHeight="1">
      <c r="A65" s="188" t="s">
        <v>124</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ht="239.25" customHeight="1" thickBot="1">
      <c r="A66" s="191" t="s">
        <v>125</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3"/>
    </row>
    <row r="67" spans="1:50" ht="19.5" customHeight="1">
      <c r="A67" s="194"/>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6"/>
    </row>
    <row r="68" spans="1:50" ht="19.5" customHeight="1" thickBot="1">
      <c r="A68" s="197"/>
      <c r="B68" s="198"/>
      <c r="C68" s="154" t="s">
        <v>126</v>
      </c>
      <c r="D68" s="72"/>
      <c r="E68" s="72"/>
      <c r="F68" s="72"/>
      <c r="G68" s="72"/>
      <c r="H68" s="72"/>
      <c r="I68" s="72"/>
      <c r="J68" s="199"/>
      <c r="K68" s="200"/>
      <c r="L68" s="201"/>
      <c r="M68" s="201"/>
      <c r="N68" s="201"/>
      <c r="O68" s="201"/>
      <c r="P68" s="201"/>
      <c r="Q68" s="201"/>
      <c r="R68" s="202"/>
      <c r="S68" s="154" t="s">
        <v>127</v>
      </c>
      <c r="T68" s="72"/>
      <c r="U68" s="72"/>
      <c r="V68" s="72"/>
      <c r="W68" s="72"/>
      <c r="X68" s="72"/>
      <c r="Y68" s="72"/>
      <c r="Z68" s="199"/>
      <c r="AA68" s="203" t="s">
        <v>128</v>
      </c>
      <c r="AB68" s="204"/>
      <c r="AC68" s="204"/>
      <c r="AD68" s="204"/>
      <c r="AE68" s="204"/>
      <c r="AF68" s="204"/>
      <c r="AG68" s="204"/>
      <c r="AH68" s="205"/>
      <c r="AI68" s="154" t="s">
        <v>129</v>
      </c>
      <c r="AJ68" s="155"/>
      <c r="AK68" s="155"/>
      <c r="AL68" s="155"/>
      <c r="AM68" s="155"/>
      <c r="AN68" s="155"/>
      <c r="AO68" s="155"/>
      <c r="AP68" s="156"/>
      <c r="AQ68" s="157" t="s">
        <v>130</v>
      </c>
      <c r="AR68" s="158"/>
      <c r="AS68" s="158"/>
      <c r="AT68" s="158"/>
      <c r="AU68" s="158"/>
      <c r="AV68" s="158"/>
      <c r="AW68" s="158"/>
      <c r="AX68" s="159"/>
    </row>
    <row r="69" spans="1:50" ht="23.25" customHeight="1">
      <c r="A69" s="160" t="s">
        <v>131</v>
      </c>
      <c r="B69" s="161"/>
      <c r="C69" s="161"/>
      <c r="D69" s="161"/>
      <c r="E69" s="161"/>
      <c r="F69" s="162"/>
      <c r="G69" s="13"/>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5"/>
    </row>
    <row r="70" spans="1:50" ht="38.25" customHeight="1">
      <c r="A70" s="163"/>
      <c r="B70" s="164"/>
      <c r="C70" s="164"/>
      <c r="D70" s="164"/>
      <c r="E70" s="164"/>
      <c r="F70" s="165"/>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41.25" customHeight="1" hidden="1">
      <c r="A71" s="163"/>
      <c r="B71" s="164"/>
      <c r="C71" s="164"/>
      <c r="D71" s="164"/>
      <c r="E71" s="164"/>
      <c r="F71" s="165"/>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51.75" customHeight="1" hidden="1">
      <c r="A72" s="163"/>
      <c r="B72" s="164"/>
      <c r="C72" s="164"/>
      <c r="D72" s="164"/>
      <c r="E72" s="164"/>
      <c r="F72" s="165"/>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163"/>
      <c r="B73" s="164"/>
      <c r="C73" s="164"/>
      <c r="D73" s="164"/>
      <c r="E73" s="164"/>
      <c r="F73" s="165"/>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163"/>
      <c r="B74" s="164"/>
      <c r="C74" s="164"/>
      <c r="D74" s="164"/>
      <c r="E74" s="164"/>
      <c r="F74" s="165"/>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163"/>
      <c r="B75" s="164"/>
      <c r="C75" s="164"/>
      <c r="D75" s="164"/>
      <c r="E75" s="164"/>
      <c r="F75" s="165"/>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163"/>
      <c r="B76" s="164"/>
      <c r="C76" s="164"/>
      <c r="D76" s="164"/>
      <c r="E76" s="164"/>
      <c r="F76" s="165"/>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163"/>
      <c r="B77" s="164"/>
      <c r="C77" s="164"/>
      <c r="D77" s="164"/>
      <c r="E77" s="164"/>
      <c r="F77" s="165"/>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41.25" customHeight="1">
      <c r="A78" s="163"/>
      <c r="B78" s="164"/>
      <c r="C78" s="164"/>
      <c r="D78" s="164"/>
      <c r="E78" s="164"/>
      <c r="F78" s="165"/>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52.5" customHeight="1">
      <c r="A79" s="163"/>
      <c r="B79" s="164"/>
      <c r="C79" s="164"/>
      <c r="D79" s="164"/>
      <c r="E79" s="164"/>
      <c r="F79" s="165"/>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163"/>
      <c r="B80" s="164"/>
      <c r="C80" s="164"/>
      <c r="D80" s="164"/>
      <c r="E80" s="164"/>
      <c r="F80" s="165"/>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63"/>
      <c r="B81" s="164"/>
      <c r="C81" s="164"/>
      <c r="D81" s="164"/>
      <c r="E81" s="164"/>
      <c r="F81" s="165"/>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163"/>
      <c r="B82" s="164"/>
      <c r="C82" s="164"/>
      <c r="D82" s="164"/>
      <c r="E82" s="164"/>
      <c r="F82" s="165"/>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163"/>
      <c r="B83" s="164"/>
      <c r="C83" s="164"/>
      <c r="D83" s="164"/>
      <c r="E83" s="164"/>
      <c r="F83" s="165"/>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163"/>
      <c r="B84" s="164"/>
      <c r="C84" s="164"/>
      <c r="D84" s="164"/>
      <c r="E84" s="164"/>
      <c r="F84" s="165"/>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163"/>
      <c r="B85" s="164"/>
      <c r="C85" s="164"/>
      <c r="D85" s="164"/>
      <c r="E85" s="164"/>
      <c r="F85" s="165"/>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163"/>
      <c r="B86" s="164"/>
      <c r="C86" s="164"/>
      <c r="D86" s="164"/>
      <c r="E86" s="164"/>
      <c r="F86" s="165"/>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63"/>
      <c r="B87" s="164"/>
      <c r="C87" s="164"/>
      <c r="D87" s="164"/>
      <c r="E87" s="164"/>
      <c r="F87" s="165"/>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42" customHeight="1">
      <c r="A88" s="163"/>
      <c r="B88" s="164"/>
      <c r="C88" s="164"/>
      <c r="D88" s="164"/>
      <c r="E88" s="164"/>
      <c r="F88" s="165"/>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52.5" customHeight="1">
      <c r="A89" s="163"/>
      <c r="B89" s="164"/>
      <c r="C89" s="164"/>
      <c r="D89" s="164"/>
      <c r="E89" s="164"/>
      <c r="F89" s="165"/>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63"/>
      <c r="B90" s="164"/>
      <c r="C90" s="164"/>
      <c r="D90" s="164"/>
      <c r="E90" s="164"/>
      <c r="F90" s="165"/>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63"/>
      <c r="B91" s="164"/>
      <c r="C91" s="164"/>
      <c r="D91" s="164"/>
      <c r="E91" s="164"/>
      <c r="F91" s="165"/>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63"/>
      <c r="B92" s="164"/>
      <c r="C92" s="164"/>
      <c r="D92" s="164"/>
      <c r="E92" s="164"/>
      <c r="F92" s="165"/>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63"/>
      <c r="B93" s="164"/>
      <c r="C93" s="164"/>
      <c r="D93" s="164"/>
      <c r="E93" s="164"/>
      <c r="F93" s="165"/>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63"/>
      <c r="B94" s="164"/>
      <c r="C94" s="164"/>
      <c r="D94" s="164"/>
      <c r="E94" s="164"/>
      <c r="F94" s="165"/>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63"/>
      <c r="B95" s="164"/>
      <c r="C95" s="164"/>
      <c r="D95" s="164"/>
      <c r="E95" s="164"/>
      <c r="F95" s="165"/>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63"/>
      <c r="B96" s="164"/>
      <c r="C96" s="164"/>
      <c r="D96" s="164"/>
      <c r="E96" s="164"/>
      <c r="F96" s="165"/>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163"/>
      <c r="B97" s="164"/>
      <c r="C97" s="164"/>
      <c r="D97" s="164"/>
      <c r="E97" s="164"/>
      <c r="F97" s="165"/>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47.25" customHeight="1">
      <c r="A98" s="163"/>
      <c r="B98" s="164"/>
      <c r="C98" s="164"/>
      <c r="D98" s="164"/>
      <c r="E98" s="164"/>
      <c r="F98" s="165"/>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18" customHeight="1">
      <c r="A99" s="163"/>
      <c r="B99" s="164"/>
      <c r="C99" s="164"/>
      <c r="D99" s="164"/>
      <c r="E99" s="164"/>
      <c r="F99" s="165"/>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18" customHeight="1" thickBot="1">
      <c r="A100" s="166"/>
      <c r="B100" s="167"/>
      <c r="C100" s="167"/>
      <c r="D100" s="167"/>
      <c r="E100" s="167"/>
      <c r="F100" s="16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30" customHeight="1">
      <c r="A101" s="169" t="s">
        <v>132</v>
      </c>
      <c r="B101" s="170"/>
      <c r="C101" s="170"/>
      <c r="D101" s="170"/>
      <c r="E101" s="170"/>
      <c r="F101" s="171"/>
      <c r="G101" s="178" t="s">
        <v>133</v>
      </c>
      <c r="H101" s="179"/>
      <c r="I101" s="179"/>
      <c r="J101" s="179"/>
      <c r="K101" s="179"/>
      <c r="L101" s="179"/>
      <c r="M101" s="179"/>
      <c r="N101" s="179"/>
      <c r="O101" s="179"/>
      <c r="P101" s="179"/>
      <c r="Q101" s="179"/>
      <c r="R101" s="179"/>
      <c r="S101" s="179"/>
      <c r="T101" s="179"/>
      <c r="U101" s="179"/>
      <c r="V101" s="179"/>
      <c r="W101" s="179"/>
      <c r="X101" s="179"/>
      <c r="Y101" s="179"/>
      <c r="Z101" s="179"/>
      <c r="AA101" s="179"/>
      <c r="AB101" s="180"/>
      <c r="AC101" s="178" t="s">
        <v>134</v>
      </c>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81"/>
    </row>
    <row r="102" spans="1:50" ht="24.75" customHeight="1">
      <c r="A102" s="172"/>
      <c r="B102" s="173"/>
      <c r="C102" s="173"/>
      <c r="D102" s="173"/>
      <c r="E102" s="173"/>
      <c r="F102" s="174"/>
      <c r="G102" s="113" t="s">
        <v>78</v>
      </c>
      <c r="H102" s="114"/>
      <c r="I102" s="114"/>
      <c r="J102" s="114"/>
      <c r="K102" s="114"/>
      <c r="L102" s="115" t="s">
        <v>135</v>
      </c>
      <c r="M102" s="45"/>
      <c r="N102" s="45"/>
      <c r="O102" s="45"/>
      <c r="P102" s="45"/>
      <c r="Q102" s="45"/>
      <c r="R102" s="45"/>
      <c r="S102" s="45"/>
      <c r="T102" s="45"/>
      <c r="U102" s="45"/>
      <c r="V102" s="45"/>
      <c r="W102" s="45"/>
      <c r="X102" s="46"/>
      <c r="Y102" s="116" t="s">
        <v>136</v>
      </c>
      <c r="Z102" s="117"/>
      <c r="AA102" s="117"/>
      <c r="AB102" s="118"/>
      <c r="AC102" s="113" t="s">
        <v>78</v>
      </c>
      <c r="AD102" s="114"/>
      <c r="AE102" s="114"/>
      <c r="AF102" s="114"/>
      <c r="AG102" s="114"/>
      <c r="AH102" s="115" t="s">
        <v>135</v>
      </c>
      <c r="AI102" s="45"/>
      <c r="AJ102" s="45"/>
      <c r="AK102" s="45"/>
      <c r="AL102" s="45"/>
      <c r="AM102" s="45"/>
      <c r="AN102" s="45"/>
      <c r="AO102" s="45"/>
      <c r="AP102" s="45"/>
      <c r="AQ102" s="45"/>
      <c r="AR102" s="45"/>
      <c r="AS102" s="45"/>
      <c r="AT102" s="46"/>
      <c r="AU102" s="116" t="s">
        <v>136</v>
      </c>
      <c r="AV102" s="117"/>
      <c r="AW102" s="117"/>
      <c r="AX102" s="119"/>
    </row>
    <row r="103" spans="1:50" ht="24.75" customHeight="1">
      <c r="A103" s="172"/>
      <c r="B103" s="173"/>
      <c r="C103" s="173"/>
      <c r="D103" s="173"/>
      <c r="E103" s="173"/>
      <c r="F103" s="174"/>
      <c r="G103" s="99" t="s">
        <v>137</v>
      </c>
      <c r="H103" s="100"/>
      <c r="I103" s="100"/>
      <c r="J103" s="100"/>
      <c r="K103" s="101"/>
      <c r="L103" s="102" t="s">
        <v>138</v>
      </c>
      <c r="M103" s="103"/>
      <c r="N103" s="103"/>
      <c r="O103" s="103"/>
      <c r="P103" s="103"/>
      <c r="Q103" s="103"/>
      <c r="R103" s="103"/>
      <c r="S103" s="103"/>
      <c r="T103" s="103"/>
      <c r="U103" s="103"/>
      <c r="V103" s="103"/>
      <c r="W103" s="103"/>
      <c r="X103" s="104"/>
      <c r="Y103" s="105">
        <v>844</v>
      </c>
      <c r="Z103" s="106"/>
      <c r="AA103" s="106"/>
      <c r="AB103" s="107"/>
      <c r="AC103" s="99"/>
      <c r="AD103" s="100"/>
      <c r="AE103" s="100"/>
      <c r="AF103" s="100"/>
      <c r="AG103" s="101"/>
      <c r="AH103" s="102"/>
      <c r="AI103" s="103"/>
      <c r="AJ103" s="103"/>
      <c r="AK103" s="103"/>
      <c r="AL103" s="103"/>
      <c r="AM103" s="103"/>
      <c r="AN103" s="103"/>
      <c r="AO103" s="103"/>
      <c r="AP103" s="103"/>
      <c r="AQ103" s="103"/>
      <c r="AR103" s="103"/>
      <c r="AS103" s="103"/>
      <c r="AT103" s="104"/>
      <c r="AU103" s="105"/>
      <c r="AV103" s="106"/>
      <c r="AW103" s="106"/>
      <c r="AX103" s="108"/>
    </row>
    <row r="104" spans="1:50" ht="24.75" customHeight="1">
      <c r="A104" s="172"/>
      <c r="B104" s="173"/>
      <c r="C104" s="173"/>
      <c r="D104" s="173"/>
      <c r="E104" s="173"/>
      <c r="F104" s="174"/>
      <c r="G104" s="89"/>
      <c r="H104" s="90"/>
      <c r="I104" s="90"/>
      <c r="J104" s="90"/>
      <c r="K104" s="91"/>
      <c r="L104" s="92"/>
      <c r="M104" s="93"/>
      <c r="N104" s="93"/>
      <c r="O104" s="93"/>
      <c r="P104" s="93"/>
      <c r="Q104" s="93"/>
      <c r="R104" s="93"/>
      <c r="S104" s="93"/>
      <c r="T104" s="93"/>
      <c r="U104" s="93"/>
      <c r="V104" s="93"/>
      <c r="W104" s="93"/>
      <c r="X104" s="94"/>
      <c r="Y104" s="95"/>
      <c r="Z104" s="96"/>
      <c r="AA104" s="96"/>
      <c r="AB104" s="98"/>
      <c r="AC104" s="89"/>
      <c r="AD104" s="90"/>
      <c r="AE104" s="90"/>
      <c r="AF104" s="90"/>
      <c r="AG104" s="91"/>
      <c r="AH104" s="92"/>
      <c r="AI104" s="93"/>
      <c r="AJ104" s="93"/>
      <c r="AK104" s="93"/>
      <c r="AL104" s="93"/>
      <c r="AM104" s="93"/>
      <c r="AN104" s="93"/>
      <c r="AO104" s="93"/>
      <c r="AP104" s="93"/>
      <c r="AQ104" s="93"/>
      <c r="AR104" s="93"/>
      <c r="AS104" s="93"/>
      <c r="AT104" s="94"/>
      <c r="AU104" s="95"/>
      <c r="AV104" s="96"/>
      <c r="AW104" s="96"/>
      <c r="AX104" s="97"/>
    </row>
    <row r="105" spans="1:50" ht="24.75" customHeight="1">
      <c r="A105" s="172"/>
      <c r="B105" s="173"/>
      <c r="C105" s="173"/>
      <c r="D105" s="173"/>
      <c r="E105" s="173"/>
      <c r="F105" s="174"/>
      <c r="G105" s="89"/>
      <c r="H105" s="90"/>
      <c r="I105" s="90"/>
      <c r="J105" s="90"/>
      <c r="K105" s="91"/>
      <c r="L105" s="92"/>
      <c r="M105" s="93"/>
      <c r="N105" s="93"/>
      <c r="O105" s="93"/>
      <c r="P105" s="93"/>
      <c r="Q105" s="93"/>
      <c r="R105" s="93"/>
      <c r="S105" s="93"/>
      <c r="T105" s="93"/>
      <c r="U105" s="93"/>
      <c r="V105" s="93"/>
      <c r="W105" s="93"/>
      <c r="X105" s="94"/>
      <c r="Y105" s="95"/>
      <c r="Z105" s="96"/>
      <c r="AA105" s="96"/>
      <c r="AB105" s="98"/>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7"/>
    </row>
    <row r="106" spans="1:50" ht="24.75" customHeight="1">
      <c r="A106" s="172"/>
      <c r="B106" s="173"/>
      <c r="C106" s="173"/>
      <c r="D106" s="173"/>
      <c r="E106" s="173"/>
      <c r="F106" s="174"/>
      <c r="G106" s="89"/>
      <c r="H106" s="90"/>
      <c r="I106" s="90"/>
      <c r="J106" s="90"/>
      <c r="K106" s="91"/>
      <c r="L106" s="92"/>
      <c r="M106" s="93"/>
      <c r="N106" s="93"/>
      <c r="O106" s="93"/>
      <c r="P106" s="93"/>
      <c r="Q106" s="93"/>
      <c r="R106" s="93"/>
      <c r="S106" s="93"/>
      <c r="T106" s="93"/>
      <c r="U106" s="93"/>
      <c r="V106" s="93"/>
      <c r="W106" s="93"/>
      <c r="X106" s="94"/>
      <c r="Y106" s="95"/>
      <c r="Z106" s="96"/>
      <c r="AA106" s="96"/>
      <c r="AB106" s="98"/>
      <c r="AC106" s="89"/>
      <c r="AD106" s="90"/>
      <c r="AE106" s="90"/>
      <c r="AF106" s="90"/>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172"/>
      <c r="B107" s="173"/>
      <c r="C107" s="173"/>
      <c r="D107" s="173"/>
      <c r="E107" s="173"/>
      <c r="F107" s="174"/>
      <c r="G107" s="89"/>
      <c r="H107" s="90"/>
      <c r="I107" s="90"/>
      <c r="J107" s="90"/>
      <c r="K107" s="91"/>
      <c r="L107" s="92"/>
      <c r="M107" s="93"/>
      <c r="N107" s="93"/>
      <c r="O107" s="93"/>
      <c r="P107" s="93"/>
      <c r="Q107" s="93"/>
      <c r="R107" s="93"/>
      <c r="S107" s="93"/>
      <c r="T107" s="93"/>
      <c r="U107" s="93"/>
      <c r="V107" s="93"/>
      <c r="W107" s="93"/>
      <c r="X107" s="94"/>
      <c r="Y107" s="95"/>
      <c r="Z107" s="96"/>
      <c r="AA107" s="96"/>
      <c r="AB107" s="96"/>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172"/>
      <c r="B108" s="173"/>
      <c r="C108" s="173"/>
      <c r="D108" s="173"/>
      <c r="E108" s="173"/>
      <c r="F108" s="174"/>
      <c r="G108" s="89"/>
      <c r="H108" s="90"/>
      <c r="I108" s="90"/>
      <c r="J108" s="90"/>
      <c r="K108" s="91"/>
      <c r="L108" s="92"/>
      <c r="M108" s="93"/>
      <c r="N108" s="93"/>
      <c r="O108" s="93"/>
      <c r="P108" s="93"/>
      <c r="Q108" s="93"/>
      <c r="R108" s="93"/>
      <c r="S108" s="93"/>
      <c r="T108" s="93"/>
      <c r="U108" s="93"/>
      <c r="V108" s="93"/>
      <c r="W108" s="93"/>
      <c r="X108" s="94"/>
      <c r="Y108" s="95"/>
      <c r="Z108" s="96"/>
      <c r="AA108" s="96"/>
      <c r="AB108" s="96"/>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72"/>
      <c r="B109" s="173"/>
      <c r="C109" s="173"/>
      <c r="D109" s="173"/>
      <c r="E109" s="173"/>
      <c r="F109" s="174"/>
      <c r="G109" s="89"/>
      <c r="H109" s="90"/>
      <c r="I109" s="90"/>
      <c r="J109" s="90"/>
      <c r="K109" s="91"/>
      <c r="L109" s="92"/>
      <c r="M109" s="93"/>
      <c r="N109" s="93"/>
      <c r="O109" s="93"/>
      <c r="P109" s="93"/>
      <c r="Q109" s="93"/>
      <c r="R109" s="93"/>
      <c r="S109" s="93"/>
      <c r="T109" s="93"/>
      <c r="U109" s="93"/>
      <c r="V109" s="93"/>
      <c r="W109" s="93"/>
      <c r="X109" s="94"/>
      <c r="Y109" s="95"/>
      <c r="Z109" s="96"/>
      <c r="AA109" s="96"/>
      <c r="AB109" s="96"/>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72"/>
      <c r="B110" s="173"/>
      <c r="C110" s="173"/>
      <c r="D110" s="173"/>
      <c r="E110" s="173"/>
      <c r="F110" s="174"/>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72"/>
      <c r="B111" s="173"/>
      <c r="C111" s="173"/>
      <c r="D111" s="173"/>
      <c r="E111" s="173"/>
      <c r="F111" s="174"/>
      <c r="G111" s="120" t="s">
        <v>43</v>
      </c>
      <c r="H111" s="45"/>
      <c r="I111" s="45"/>
      <c r="J111" s="45"/>
      <c r="K111" s="45"/>
      <c r="L111" s="121"/>
      <c r="M111" s="122"/>
      <c r="N111" s="122"/>
      <c r="O111" s="122"/>
      <c r="P111" s="122"/>
      <c r="Q111" s="122"/>
      <c r="R111" s="122"/>
      <c r="S111" s="122"/>
      <c r="T111" s="122"/>
      <c r="U111" s="122"/>
      <c r="V111" s="122"/>
      <c r="W111" s="122"/>
      <c r="X111" s="123"/>
      <c r="Y111" s="124">
        <f>SUM(Y103:AB110)</f>
        <v>844</v>
      </c>
      <c r="Z111" s="125"/>
      <c r="AA111" s="125"/>
      <c r="AB111" s="126"/>
      <c r="AC111" s="120" t="s">
        <v>43</v>
      </c>
      <c r="AD111" s="45"/>
      <c r="AE111" s="45"/>
      <c r="AF111" s="45"/>
      <c r="AG111" s="45"/>
      <c r="AH111" s="121"/>
      <c r="AI111" s="122"/>
      <c r="AJ111" s="122"/>
      <c r="AK111" s="122"/>
      <c r="AL111" s="122"/>
      <c r="AM111" s="122"/>
      <c r="AN111" s="122"/>
      <c r="AO111" s="122"/>
      <c r="AP111" s="122"/>
      <c r="AQ111" s="122"/>
      <c r="AR111" s="122"/>
      <c r="AS111" s="122"/>
      <c r="AT111" s="123"/>
      <c r="AU111" s="124">
        <f>SUM(AU103:AX110)</f>
        <v>0</v>
      </c>
      <c r="AV111" s="125"/>
      <c r="AW111" s="125"/>
      <c r="AX111" s="127"/>
    </row>
    <row r="112" spans="1:50" ht="30" customHeight="1">
      <c r="A112" s="172"/>
      <c r="B112" s="173"/>
      <c r="C112" s="173"/>
      <c r="D112" s="173"/>
      <c r="E112" s="173"/>
      <c r="F112" s="174"/>
      <c r="G112" s="109" t="s">
        <v>139</v>
      </c>
      <c r="H112" s="110"/>
      <c r="I112" s="110"/>
      <c r="J112" s="110"/>
      <c r="K112" s="110"/>
      <c r="L112" s="110"/>
      <c r="M112" s="110"/>
      <c r="N112" s="110"/>
      <c r="O112" s="110"/>
      <c r="P112" s="110"/>
      <c r="Q112" s="110"/>
      <c r="R112" s="110"/>
      <c r="S112" s="110"/>
      <c r="T112" s="110"/>
      <c r="U112" s="110"/>
      <c r="V112" s="110"/>
      <c r="W112" s="110"/>
      <c r="X112" s="110"/>
      <c r="Y112" s="110"/>
      <c r="Z112" s="110"/>
      <c r="AA112" s="110"/>
      <c r="AB112" s="111"/>
      <c r="AC112" s="109" t="s">
        <v>140</v>
      </c>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2"/>
    </row>
    <row r="113" spans="1:50" ht="25.5" customHeight="1">
      <c r="A113" s="172"/>
      <c r="B113" s="173"/>
      <c r="C113" s="173"/>
      <c r="D113" s="173"/>
      <c r="E113" s="173"/>
      <c r="F113" s="174"/>
      <c r="G113" s="113" t="s">
        <v>78</v>
      </c>
      <c r="H113" s="114"/>
      <c r="I113" s="114"/>
      <c r="J113" s="114"/>
      <c r="K113" s="114"/>
      <c r="L113" s="115" t="s">
        <v>135</v>
      </c>
      <c r="M113" s="45"/>
      <c r="N113" s="45"/>
      <c r="O113" s="45"/>
      <c r="P113" s="45"/>
      <c r="Q113" s="45"/>
      <c r="R113" s="45"/>
      <c r="S113" s="45"/>
      <c r="T113" s="45"/>
      <c r="U113" s="45"/>
      <c r="V113" s="45"/>
      <c r="W113" s="45"/>
      <c r="X113" s="46"/>
      <c r="Y113" s="116" t="s">
        <v>136</v>
      </c>
      <c r="Z113" s="117"/>
      <c r="AA113" s="117"/>
      <c r="AB113" s="118"/>
      <c r="AC113" s="113" t="s">
        <v>78</v>
      </c>
      <c r="AD113" s="114"/>
      <c r="AE113" s="114"/>
      <c r="AF113" s="114"/>
      <c r="AG113" s="114"/>
      <c r="AH113" s="115" t="s">
        <v>135</v>
      </c>
      <c r="AI113" s="45"/>
      <c r="AJ113" s="45"/>
      <c r="AK113" s="45"/>
      <c r="AL113" s="45"/>
      <c r="AM113" s="45"/>
      <c r="AN113" s="45"/>
      <c r="AO113" s="45"/>
      <c r="AP113" s="45"/>
      <c r="AQ113" s="45"/>
      <c r="AR113" s="45"/>
      <c r="AS113" s="45"/>
      <c r="AT113" s="46"/>
      <c r="AU113" s="116" t="s">
        <v>136</v>
      </c>
      <c r="AV113" s="117"/>
      <c r="AW113" s="117"/>
      <c r="AX113" s="119"/>
    </row>
    <row r="114" spans="1:50" ht="24.75" customHeight="1">
      <c r="A114" s="172"/>
      <c r="B114" s="173"/>
      <c r="C114" s="173"/>
      <c r="D114" s="173"/>
      <c r="E114" s="173"/>
      <c r="F114" s="174"/>
      <c r="G114" s="99" t="s">
        <v>141</v>
      </c>
      <c r="H114" s="100"/>
      <c r="I114" s="100"/>
      <c r="J114" s="100"/>
      <c r="K114" s="101"/>
      <c r="L114" s="102" t="s">
        <v>142</v>
      </c>
      <c r="M114" s="103"/>
      <c r="N114" s="103"/>
      <c r="O114" s="103"/>
      <c r="P114" s="103"/>
      <c r="Q114" s="103"/>
      <c r="R114" s="103"/>
      <c r="S114" s="103"/>
      <c r="T114" s="103"/>
      <c r="U114" s="103"/>
      <c r="V114" s="103"/>
      <c r="W114" s="103"/>
      <c r="X114" s="104"/>
      <c r="Y114" s="105">
        <v>1797</v>
      </c>
      <c r="Z114" s="106"/>
      <c r="AA114" s="106"/>
      <c r="AB114" s="107"/>
      <c r="AC114" s="99"/>
      <c r="AD114" s="100"/>
      <c r="AE114" s="100"/>
      <c r="AF114" s="100"/>
      <c r="AG114" s="101"/>
      <c r="AH114" s="102"/>
      <c r="AI114" s="103"/>
      <c r="AJ114" s="103"/>
      <c r="AK114" s="103"/>
      <c r="AL114" s="103"/>
      <c r="AM114" s="103"/>
      <c r="AN114" s="103"/>
      <c r="AO114" s="103"/>
      <c r="AP114" s="103"/>
      <c r="AQ114" s="103"/>
      <c r="AR114" s="103"/>
      <c r="AS114" s="103"/>
      <c r="AT114" s="104"/>
      <c r="AU114" s="105"/>
      <c r="AV114" s="106"/>
      <c r="AW114" s="106"/>
      <c r="AX114" s="108"/>
    </row>
    <row r="115" spans="1:50" ht="24.75" customHeight="1">
      <c r="A115" s="172"/>
      <c r="B115" s="173"/>
      <c r="C115" s="173"/>
      <c r="D115" s="173"/>
      <c r="E115" s="173"/>
      <c r="F115" s="174"/>
      <c r="G115" s="89"/>
      <c r="H115" s="90"/>
      <c r="I115" s="90"/>
      <c r="J115" s="90"/>
      <c r="K115" s="91"/>
      <c r="L115" s="92"/>
      <c r="M115" s="93"/>
      <c r="N115" s="93"/>
      <c r="O115" s="93"/>
      <c r="P115" s="93"/>
      <c r="Q115" s="93"/>
      <c r="R115" s="93"/>
      <c r="S115" s="93"/>
      <c r="T115" s="93"/>
      <c r="U115" s="93"/>
      <c r="V115" s="93"/>
      <c r="W115" s="93"/>
      <c r="X115" s="94"/>
      <c r="Y115" s="95"/>
      <c r="Z115" s="96"/>
      <c r="AA115" s="96"/>
      <c r="AB115" s="98"/>
      <c r="AC115" s="89"/>
      <c r="AD115" s="90"/>
      <c r="AE115" s="90"/>
      <c r="AF115" s="90"/>
      <c r="AG115" s="91"/>
      <c r="AH115" s="92"/>
      <c r="AI115" s="93"/>
      <c r="AJ115" s="93"/>
      <c r="AK115" s="93"/>
      <c r="AL115" s="93"/>
      <c r="AM115" s="93"/>
      <c r="AN115" s="93"/>
      <c r="AO115" s="93"/>
      <c r="AP115" s="93"/>
      <c r="AQ115" s="93"/>
      <c r="AR115" s="93"/>
      <c r="AS115" s="93"/>
      <c r="AT115" s="94"/>
      <c r="AU115" s="95"/>
      <c r="AV115" s="96"/>
      <c r="AW115" s="96"/>
      <c r="AX115" s="97"/>
    </row>
    <row r="116" spans="1:50" ht="24.75" customHeight="1">
      <c r="A116" s="172"/>
      <c r="B116" s="173"/>
      <c r="C116" s="173"/>
      <c r="D116" s="173"/>
      <c r="E116" s="173"/>
      <c r="F116" s="174"/>
      <c r="G116" s="89"/>
      <c r="H116" s="90"/>
      <c r="I116" s="90"/>
      <c r="J116" s="90"/>
      <c r="K116" s="91"/>
      <c r="L116" s="92"/>
      <c r="M116" s="93"/>
      <c r="N116" s="93"/>
      <c r="O116" s="93"/>
      <c r="P116" s="93"/>
      <c r="Q116" s="93"/>
      <c r="R116" s="93"/>
      <c r="S116" s="93"/>
      <c r="T116" s="93"/>
      <c r="U116" s="93"/>
      <c r="V116" s="93"/>
      <c r="W116" s="93"/>
      <c r="X116" s="94"/>
      <c r="Y116" s="95"/>
      <c r="Z116" s="96"/>
      <c r="AA116" s="96"/>
      <c r="AB116" s="98"/>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7"/>
    </row>
    <row r="117" spans="1:50" ht="24.75" customHeight="1">
      <c r="A117" s="172"/>
      <c r="B117" s="173"/>
      <c r="C117" s="173"/>
      <c r="D117" s="173"/>
      <c r="E117" s="173"/>
      <c r="F117" s="174"/>
      <c r="G117" s="89"/>
      <c r="H117" s="90"/>
      <c r="I117" s="90"/>
      <c r="J117" s="90"/>
      <c r="K117" s="91"/>
      <c r="L117" s="92"/>
      <c r="M117" s="93"/>
      <c r="N117" s="93"/>
      <c r="O117" s="93"/>
      <c r="P117" s="93"/>
      <c r="Q117" s="93"/>
      <c r="R117" s="93"/>
      <c r="S117" s="93"/>
      <c r="T117" s="93"/>
      <c r="U117" s="93"/>
      <c r="V117" s="93"/>
      <c r="W117" s="93"/>
      <c r="X117" s="94"/>
      <c r="Y117" s="95"/>
      <c r="Z117" s="96"/>
      <c r="AA117" s="96"/>
      <c r="AB117" s="98"/>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172"/>
      <c r="B118" s="173"/>
      <c r="C118" s="173"/>
      <c r="D118" s="173"/>
      <c r="E118" s="173"/>
      <c r="F118" s="174"/>
      <c r="G118" s="89"/>
      <c r="H118" s="90"/>
      <c r="I118" s="90"/>
      <c r="J118" s="90"/>
      <c r="K118" s="91"/>
      <c r="L118" s="92"/>
      <c r="M118" s="93"/>
      <c r="N118" s="93"/>
      <c r="O118" s="93"/>
      <c r="P118" s="93"/>
      <c r="Q118" s="93"/>
      <c r="R118" s="93"/>
      <c r="S118" s="93"/>
      <c r="T118" s="93"/>
      <c r="U118" s="93"/>
      <c r="V118" s="93"/>
      <c r="W118" s="93"/>
      <c r="X118" s="94"/>
      <c r="Y118" s="95"/>
      <c r="Z118" s="96"/>
      <c r="AA118" s="96"/>
      <c r="AB118" s="96"/>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172"/>
      <c r="B119" s="173"/>
      <c r="C119" s="173"/>
      <c r="D119" s="173"/>
      <c r="E119" s="173"/>
      <c r="F119" s="174"/>
      <c r="G119" s="89"/>
      <c r="H119" s="90"/>
      <c r="I119" s="90"/>
      <c r="J119" s="90"/>
      <c r="K119" s="91"/>
      <c r="L119" s="92"/>
      <c r="M119" s="93"/>
      <c r="N119" s="93"/>
      <c r="O119" s="93"/>
      <c r="P119" s="93"/>
      <c r="Q119" s="93"/>
      <c r="R119" s="93"/>
      <c r="S119" s="93"/>
      <c r="T119" s="93"/>
      <c r="U119" s="93"/>
      <c r="V119" s="93"/>
      <c r="W119" s="93"/>
      <c r="X119" s="94"/>
      <c r="Y119" s="95"/>
      <c r="Z119" s="96"/>
      <c r="AA119" s="96"/>
      <c r="AB119" s="96"/>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72"/>
      <c r="B120" s="173"/>
      <c r="C120" s="173"/>
      <c r="D120" s="173"/>
      <c r="E120" s="173"/>
      <c r="F120" s="174"/>
      <c r="G120" s="89"/>
      <c r="H120" s="90"/>
      <c r="I120" s="90"/>
      <c r="J120" s="90"/>
      <c r="K120" s="91"/>
      <c r="L120" s="92"/>
      <c r="M120" s="93"/>
      <c r="N120" s="93"/>
      <c r="O120" s="93"/>
      <c r="P120" s="93"/>
      <c r="Q120" s="93"/>
      <c r="R120" s="93"/>
      <c r="S120" s="93"/>
      <c r="T120" s="93"/>
      <c r="U120" s="93"/>
      <c r="V120" s="93"/>
      <c r="W120" s="93"/>
      <c r="X120" s="94"/>
      <c r="Y120" s="95"/>
      <c r="Z120" s="96"/>
      <c r="AA120" s="96"/>
      <c r="AB120" s="96"/>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72"/>
      <c r="B121" s="173"/>
      <c r="C121" s="173"/>
      <c r="D121" s="173"/>
      <c r="E121" s="173"/>
      <c r="F121" s="174"/>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72"/>
      <c r="B122" s="173"/>
      <c r="C122" s="173"/>
      <c r="D122" s="173"/>
      <c r="E122" s="173"/>
      <c r="F122" s="174"/>
      <c r="G122" s="120" t="s">
        <v>43</v>
      </c>
      <c r="H122" s="45"/>
      <c r="I122" s="45"/>
      <c r="J122" s="45"/>
      <c r="K122" s="45"/>
      <c r="L122" s="121"/>
      <c r="M122" s="122"/>
      <c r="N122" s="122"/>
      <c r="O122" s="122"/>
      <c r="P122" s="122"/>
      <c r="Q122" s="122"/>
      <c r="R122" s="122"/>
      <c r="S122" s="122"/>
      <c r="T122" s="122"/>
      <c r="U122" s="122"/>
      <c r="V122" s="122"/>
      <c r="W122" s="122"/>
      <c r="X122" s="123"/>
      <c r="Y122" s="124">
        <f>SUM(Y114:AB121)</f>
        <v>1797</v>
      </c>
      <c r="Z122" s="125"/>
      <c r="AA122" s="125"/>
      <c r="AB122" s="126"/>
      <c r="AC122" s="120" t="s">
        <v>43</v>
      </c>
      <c r="AD122" s="45"/>
      <c r="AE122" s="45"/>
      <c r="AF122" s="45"/>
      <c r="AG122" s="45"/>
      <c r="AH122" s="121"/>
      <c r="AI122" s="122"/>
      <c r="AJ122" s="122"/>
      <c r="AK122" s="122"/>
      <c r="AL122" s="122"/>
      <c r="AM122" s="122"/>
      <c r="AN122" s="122"/>
      <c r="AO122" s="122"/>
      <c r="AP122" s="122"/>
      <c r="AQ122" s="122"/>
      <c r="AR122" s="122"/>
      <c r="AS122" s="122"/>
      <c r="AT122" s="123"/>
      <c r="AU122" s="124">
        <f>SUM(AU114:AX121)</f>
        <v>0</v>
      </c>
      <c r="AV122" s="125"/>
      <c r="AW122" s="125"/>
      <c r="AX122" s="127"/>
    </row>
    <row r="123" spans="1:50" ht="30" customHeight="1">
      <c r="A123" s="172"/>
      <c r="B123" s="173"/>
      <c r="C123" s="173"/>
      <c r="D123" s="173"/>
      <c r="E123" s="173"/>
      <c r="F123" s="174"/>
      <c r="G123" s="109" t="s">
        <v>143</v>
      </c>
      <c r="H123" s="110"/>
      <c r="I123" s="110"/>
      <c r="J123" s="110"/>
      <c r="K123" s="110"/>
      <c r="L123" s="110"/>
      <c r="M123" s="110"/>
      <c r="N123" s="110"/>
      <c r="O123" s="110"/>
      <c r="P123" s="110"/>
      <c r="Q123" s="110"/>
      <c r="R123" s="110"/>
      <c r="S123" s="110"/>
      <c r="T123" s="110"/>
      <c r="U123" s="110"/>
      <c r="V123" s="110"/>
      <c r="W123" s="110"/>
      <c r="X123" s="110"/>
      <c r="Y123" s="110"/>
      <c r="Z123" s="110"/>
      <c r="AA123" s="110"/>
      <c r="AB123" s="111"/>
      <c r="AC123" s="109" t="s">
        <v>144</v>
      </c>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2"/>
    </row>
    <row r="124" spans="1:50" ht="24.75" customHeight="1">
      <c r="A124" s="172"/>
      <c r="B124" s="173"/>
      <c r="C124" s="173"/>
      <c r="D124" s="173"/>
      <c r="E124" s="173"/>
      <c r="F124" s="174"/>
      <c r="G124" s="113" t="s">
        <v>78</v>
      </c>
      <c r="H124" s="114"/>
      <c r="I124" s="114"/>
      <c r="J124" s="114"/>
      <c r="K124" s="114"/>
      <c r="L124" s="115" t="s">
        <v>135</v>
      </c>
      <c r="M124" s="45"/>
      <c r="N124" s="45"/>
      <c r="O124" s="45"/>
      <c r="P124" s="45"/>
      <c r="Q124" s="45"/>
      <c r="R124" s="45"/>
      <c r="S124" s="45"/>
      <c r="T124" s="45"/>
      <c r="U124" s="45"/>
      <c r="V124" s="45"/>
      <c r="W124" s="45"/>
      <c r="X124" s="46"/>
      <c r="Y124" s="116" t="s">
        <v>136</v>
      </c>
      <c r="Z124" s="117"/>
      <c r="AA124" s="117"/>
      <c r="AB124" s="118"/>
      <c r="AC124" s="113" t="s">
        <v>78</v>
      </c>
      <c r="AD124" s="114"/>
      <c r="AE124" s="114"/>
      <c r="AF124" s="114"/>
      <c r="AG124" s="114"/>
      <c r="AH124" s="115" t="s">
        <v>135</v>
      </c>
      <c r="AI124" s="45"/>
      <c r="AJ124" s="45"/>
      <c r="AK124" s="45"/>
      <c r="AL124" s="45"/>
      <c r="AM124" s="45"/>
      <c r="AN124" s="45"/>
      <c r="AO124" s="45"/>
      <c r="AP124" s="45"/>
      <c r="AQ124" s="45"/>
      <c r="AR124" s="45"/>
      <c r="AS124" s="45"/>
      <c r="AT124" s="46"/>
      <c r="AU124" s="116" t="s">
        <v>136</v>
      </c>
      <c r="AV124" s="117"/>
      <c r="AW124" s="117"/>
      <c r="AX124" s="119"/>
    </row>
    <row r="125" spans="1:50" ht="24.75" customHeight="1">
      <c r="A125" s="172"/>
      <c r="B125" s="173"/>
      <c r="C125" s="173"/>
      <c r="D125" s="173"/>
      <c r="E125" s="173"/>
      <c r="F125" s="174"/>
      <c r="G125" s="128" t="s">
        <v>145</v>
      </c>
      <c r="H125" s="114"/>
      <c r="I125" s="114"/>
      <c r="J125" s="114"/>
      <c r="K125" s="129"/>
      <c r="L125" s="136" t="s">
        <v>146</v>
      </c>
      <c r="M125" s="137"/>
      <c r="N125" s="137"/>
      <c r="O125" s="137"/>
      <c r="P125" s="137"/>
      <c r="Q125" s="137"/>
      <c r="R125" s="137"/>
      <c r="S125" s="137"/>
      <c r="T125" s="137"/>
      <c r="U125" s="137"/>
      <c r="V125" s="137"/>
      <c r="W125" s="137"/>
      <c r="X125" s="138"/>
      <c r="Y125" s="145">
        <v>1797</v>
      </c>
      <c r="Z125" s="146"/>
      <c r="AA125" s="146"/>
      <c r="AB125" s="147"/>
      <c r="AC125" s="99"/>
      <c r="AD125" s="100"/>
      <c r="AE125" s="100"/>
      <c r="AF125" s="100"/>
      <c r="AG125" s="101"/>
      <c r="AH125" s="102"/>
      <c r="AI125" s="103"/>
      <c r="AJ125" s="103"/>
      <c r="AK125" s="103"/>
      <c r="AL125" s="103"/>
      <c r="AM125" s="103"/>
      <c r="AN125" s="103"/>
      <c r="AO125" s="103"/>
      <c r="AP125" s="103"/>
      <c r="AQ125" s="103"/>
      <c r="AR125" s="103"/>
      <c r="AS125" s="103"/>
      <c r="AT125" s="104"/>
      <c r="AU125" s="105"/>
      <c r="AV125" s="106"/>
      <c r="AW125" s="106"/>
      <c r="AX125" s="108"/>
    </row>
    <row r="126" spans="1:50" ht="24.75" customHeight="1">
      <c r="A126" s="172"/>
      <c r="B126" s="173"/>
      <c r="C126" s="173"/>
      <c r="D126" s="173"/>
      <c r="E126" s="173"/>
      <c r="F126" s="174"/>
      <c r="G126" s="130"/>
      <c r="H126" s="131"/>
      <c r="I126" s="131"/>
      <c r="J126" s="131"/>
      <c r="K126" s="132"/>
      <c r="L126" s="139"/>
      <c r="M126" s="140"/>
      <c r="N126" s="140"/>
      <c r="O126" s="140"/>
      <c r="P126" s="140"/>
      <c r="Q126" s="140"/>
      <c r="R126" s="140"/>
      <c r="S126" s="140"/>
      <c r="T126" s="140"/>
      <c r="U126" s="140"/>
      <c r="V126" s="140"/>
      <c r="W126" s="140"/>
      <c r="X126" s="141"/>
      <c r="Y126" s="148"/>
      <c r="Z126" s="149"/>
      <c r="AA126" s="149"/>
      <c r="AB126" s="150"/>
      <c r="AC126" s="89"/>
      <c r="AD126" s="90"/>
      <c r="AE126" s="90"/>
      <c r="AF126" s="90"/>
      <c r="AG126" s="91"/>
      <c r="AH126" s="92"/>
      <c r="AI126" s="93"/>
      <c r="AJ126" s="93"/>
      <c r="AK126" s="93"/>
      <c r="AL126" s="93"/>
      <c r="AM126" s="93"/>
      <c r="AN126" s="93"/>
      <c r="AO126" s="93"/>
      <c r="AP126" s="93"/>
      <c r="AQ126" s="93"/>
      <c r="AR126" s="93"/>
      <c r="AS126" s="93"/>
      <c r="AT126" s="94"/>
      <c r="AU126" s="95"/>
      <c r="AV126" s="96"/>
      <c r="AW126" s="96"/>
      <c r="AX126" s="97"/>
    </row>
    <row r="127" spans="1:50" ht="24.75" customHeight="1">
      <c r="A127" s="172"/>
      <c r="B127" s="173"/>
      <c r="C127" s="173"/>
      <c r="D127" s="173"/>
      <c r="E127" s="173"/>
      <c r="F127" s="174"/>
      <c r="G127" s="133"/>
      <c r="H127" s="134"/>
      <c r="I127" s="134"/>
      <c r="J127" s="134"/>
      <c r="K127" s="135"/>
      <c r="L127" s="142"/>
      <c r="M127" s="143"/>
      <c r="N127" s="143"/>
      <c r="O127" s="143"/>
      <c r="P127" s="143"/>
      <c r="Q127" s="143"/>
      <c r="R127" s="143"/>
      <c r="S127" s="143"/>
      <c r="T127" s="143"/>
      <c r="U127" s="143"/>
      <c r="V127" s="143"/>
      <c r="W127" s="143"/>
      <c r="X127" s="144"/>
      <c r="Y127" s="151"/>
      <c r="Z127" s="152"/>
      <c r="AA127" s="152"/>
      <c r="AB127" s="153"/>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7"/>
    </row>
    <row r="128" spans="1:50" ht="24.75" customHeight="1">
      <c r="A128" s="172"/>
      <c r="B128" s="173"/>
      <c r="C128" s="173"/>
      <c r="D128" s="173"/>
      <c r="E128" s="173"/>
      <c r="F128" s="174"/>
      <c r="G128" s="89"/>
      <c r="H128" s="90"/>
      <c r="I128" s="90"/>
      <c r="J128" s="90"/>
      <c r="K128" s="91"/>
      <c r="L128" s="92"/>
      <c r="M128" s="93"/>
      <c r="N128" s="93"/>
      <c r="O128" s="93"/>
      <c r="P128" s="93"/>
      <c r="Q128" s="93"/>
      <c r="R128" s="93"/>
      <c r="S128" s="93"/>
      <c r="T128" s="93"/>
      <c r="U128" s="93"/>
      <c r="V128" s="93"/>
      <c r="W128" s="93"/>
      <c r="X128" s="94"/>
      <c r="Y128" s="95"/>
      <c r="Z128" s="96"/>
      <c r="AA128" s="96"/>
      <c r="AB128" s="98"/>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172"/>
      <c r="B129" s="173"/>
      <c r="C129" s="173"/>
      <c r="D129" s="173"/>
      <c r="E129" s="173"/>
      <c r="F129" s="174"/>
      <c r="G129" s="89"/>
      <c r="H129" s="90"/>
      <c r="I129" s="90"/>
      <c r="J129" s="90"/>
      <c r="K129" s="91"/>
      <c r="L129" s="92"/>
      <c r="M129" s="93"/>
      <c r="N129" s="93"/>
      <c r="O129" s="93"/>
      <c r="P129" s="93"/>
      <c r="Q129" s="93"/>
      <c r="R129" s="93"/>
      <c r="S129" s="93"/>
      <c r="T129" s="93"/>
      <c r="U129" s="93"/>
      <c r="V129" s="93"/>
      <c r="W129" s="93"/>
      <c r="X129" s="94"/>
      <c r="Y129" s="95"/>
      <c r="Z129" s="96"/>
      <c r="AA129" s="96"/>
      <c r="AB129" s="96"/>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172"/>
      <c r="B130" s="173"/>
      <c r="C130" s="173"/>
      <c r="D130" s="173"/>
      <c r="E130" s="173"/>
      <c r="F130" s="174"/>
      <c r="G130" s="89"/>
      <c r="H130" s="90"/>
      <c r="I130" s="90"/>
      <c r="J130" s="90"/>
      <c r="K130" s="91"/>
      <c r="L130" s="92"/>
      <c r="M130" s="93"/>
      <c r="N130" s="93"/>
      <c r="O130" s="93"/>
      <c r="P130" s="93"/>
      <c r="Q130" s="93"/>
      <c r="R130" s="93"/>
      <c r="S130" s="93"/>
      <c r="T130" s="93"/>
      <c r="U130" s="93"/>
      <c r="V130" s="93"/>
      <c r="W130" s="93"/>
      <c r="X130" s="94"/>
      <c r="Y130" s="95"/>
      <c r="Z130" s="96"/>
      <c r="AA130" s="96"/>
      <c r="AB130" s="96"/>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72"/>
      <c r="B131" s="173"/>
      <c r="C131" s="173"/>
      <c r="D131" s="173"/>
      <c r="E131" s="173"/>
      <c r="F131" s="174"/>
      <c r="G131" s="89"/>
      <c r="H131" s="90"/>
      <c r="I131" s="90"/>
      <c r="J131" s="90"/>
      <c r="K131" s="91"/>
      <c r="L131" s="92"/>
      <c r="M131" s="93"/>
      <c r="N131" s="93"/>
      <c r="O131" s="93"/>
      <c r="P131" s="93"/>
      <c r="Q131" s="93"/>
      <c r="R131" s="93"/>
      <c r="S131" s="93"/>
      <c r="T131" s="93"/>
      <c r="U131" s="93"/>
      <c r="V131" s="93"/>
      <c r="W131" s="93"/>
      <c r="X131" s="94"/>
      <c r="Y131" s="95"/>
      <c r="Z131" s="96"/>
      <c r="AA131" s="96"/>
      <c r="AB131" s="96"/>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72"/>
      <c r="B132" s="173"/>
      <c r="C132" s="173"/>
      <c r="D132" s="173"/>
      <c r="E132" s="173"/>
      <c r="F132" s="174"/>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72"/>
      <c r="B133" s="173"/>
      <c r="C133" s="173"/>
      <c r="D133" s="173"/>
      <c r="E133" s="173"/>
      <c r="F133" s="174"/>
      <c r="G133" s="120" t="s">
        <v>43</v>
      </c>
      <c r="H133" s="45"/>
      <c r="I133" s="45"/>
      <c r="J133" s="45"/>
      <c r="K133" s="45"/>
      <c r="L133" s="121"/>
      <c r="M133" s="122"/>
      <c r="N133" s="122"/>
      <c r="O133" s="122"/>
      <c r="P133" s="122"/>
      <c r="Q133" s="122"/>
      <c r="R133" s="122"/>
      <c r="S133" s="122"/>
      <c r="T133" s="122"/>
      <c r="U133" s="122"/>
      <c r="V133" s="122"/>
      <c r="W133" s="122"/>
      <c r="X133" s="123"/>
      <c r="Y133" s="124">
        <f>SUM(Y125:AB132)</f>
        <v>1797</v>
      </c>
      <c r="Z133" s="125"/>
      <c r="AA133" s="125"/>
      <c r="AB133" s="126"/>
      <c r="AC133" s="120" t="s">
        <v>43</v>
      </c>
      <c r="AD133" s="45"/>
      <c r="AE133" s="45"/>
      <c r="AF133" s="45"/>
      <c r="AG133" s="45"/>
      <c r="AH133" s="121"/>
      <c r="AI133" s="122"/>
      <c r="AJ133" s="122"/>
      <c r="AK133" s="122"/>
      <c r="AL133" s="122"/>
      <c r="AM133" s="122"/>
      <c r="AN133" s="122"/>
      <c r="AO133" s="122"/>
      <c r="AP133" s="122"/>
      <c r="AQ133" s="122"/>
      <c r="AR133" s="122"/>
      <c r="AS133" s="122"/>
      <c r="AT133" s="123"/>
      <c r="AU133" s="124">
        <f>SUM(AU125:AX132)</f>
        <v>0</v>
      </c>
      <c r="AV133" s="125"/>
      <c r="AW133" s="125"/>
      <c r="AX133" s="127"/>
    </row>
    <row r="134" spans="1:50" ht="30" customHeight="1">
      <c r="A134" s="172"/>
      <c r="B134" s="173"/>
      <c r="C134" s="173"/>
      <c r="D134" s="173"/>
      <c r="E134" s="173"/>
      <c r="F134" s="174"/>
      <c r="G134" s="109" t="s">
        <v>147</v>
      </c>
      <c r="H134" s="110"/>
      <c r="I134" s="110"/>
      <c r="J134" s="110"/>
      <c r="K134" s="110"/>
      <c r="L134" s="110"/>
      <c r="M134" s="110"/>
      <c r="N134" s="110"/>
      <c r="O134" s="110"/>
      <c r="P134" s="110"/>
      <c r="Q134" s="110"/>
      <c r="R134" s="110"/>
      <c r="S134" s="110"/>
      <c r="T134" s="110"/>
      <c r="U134" s="110"/>
      <c r="V134" s="110"/>
      <c r="W134" s="110"/>
      <c r="X134" s="110"/>
      <c r="Y134" s="110"/>
      <c r="Z134" s="110"/>
      <c r="AA134" s="110"/>
      <c r="AB134" s="111"/>
      <c r="AC134" s="109" t="s">
        <v>148</v>
      </c>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2"/>
    </row>
    <row r="135" spans="1:50" ht="24.75" customHeight="1">
      <c r="A135" s="172"/>
      <c r="B135" s="173"/>
      <c r="C135" s="173"/>
      <c r="D135" s="173"/>
      <c r="E135" s="173"/>
      <c r="F135" s="174"/>
      <c r="G135" s="113" t="s">
        <v>78</v>
      </c>
      <c r="H135" s="114"/>
      <c r="I135" s="114"/>
      <c r="J135" s="114"/>
      <c r="K135" s="114"/>
      <c r="L135" s="115" t="s">
        <v>135</v>
      </c>
      <c r="M135" s="45"/>
      <c r="N135" s="45"/>
      <c r="O135" s="45"/>
      <c r="P135" s="45"/>
      <c r="Q135" s="45"/>
      <c r="R135" s="45"/>
      <c r="S135" s="45"/>
      <c r="T135" s="45"/>
      <c r="U135" s="45"/>
      <c r="V135" s="45"/>
      <c r="W135" s="45"/>
      <c r="X135" s="46"/>
      <c r="Y135" s="116" t="s">
        <v>136</v>
      </c>
      <c r="Z135" s="117"/>
      <c r="AA135" s="117"/>
      <c r="AB135" s="118"/>
      <c r="AC135" s="113" t="s">
        <v>78</v>
      </c>
      <c r="AD135" s="114"/>
      <c r="AE135" s="114"/>
      <c r="AF135" s="114"/>
      <c r="AG135" s="114"/>
      <c r="AH135" s="115" t="s">
        <v>135</v>
      </c>
      <c r="AI135" s="45"/>
      <c r="AJ135" s="45"/>
      <c r="AK135" s="45"/>
      <c r="AL135" s="45"/>
      <c r="AM135" s="45"/>
      <c r="AN135" s="45"/>
      <c r="AO135" s="45"/>
      <c r="AP135" s="45"/>
      <c r="AQ135" s="45"/>
      <c r="AR135" s="45"/>
      <c r="AS135" s="45"/>
      <c r="AT135" s="46"/>
      <c r="AU135" s="116" t="s">
        <v>136</v>
      </c>
      <c r="AV135" s="117"/>
      <c r="AW135" s="117"/>
      <c r="AX135" s="119"/>
    </row>
    <row r="136" spans="1:50" ht="24.75" customHeight="1">
      <c r="A136" s="172"/>
      <c r="B136" s="173"/>
      <c r="C136" s="173"/>
      <c r="D136" s="173"/>
      <c r="E136" s="173"/>
      <c r="F136" s="174"/>
      <c r="G136" s="99" t="s">
        <v>137</v>
      </c>
      <c r="H136" s="100"/>
      <c r="I136" s="100"/>
      <c r="J136" s="100"/>
      <c r="K136" s="101"/>
      <c r="L136" s="102" t="s">
        <v>149</v>
      </c>
      <c r="M136" s="103"/>
      <c r="N136" s="103"/>
      <c r="O136" s="103"/>
      <c r="P136" s="103"/>
      <c r="Q136" s="103"/>
      <c r="R136" s="103"/>
      <c r="S136" s="103"/>
      <c r="T136" s="103"/>
      <c r="U136" s="103"/>
      <c r="V136" s="103"/>
      <c r="W136" s="103"/>
      <c r="X136" s="104"/>
      <c r="Y136" s="105">
        <v>1</v>
      </c>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108"/>
    </row>
    <row r="137" spans="1:50" ht="24.75" customHeight="1">
      <c r="A137" s="172"/>
      <c r="B137" s="173"/>
      <c r="C137" s="173"/>
      <c r="D137" s="173"/>
      <c r="E137" s="173"/>
      <c r="F137" s="174"/>
      <c r="G137" s="89"/>
      <c r="H137" s="90"/>
      <c r="I137" s="90"/>
      <c r="J137" s="90"/>
      <c r="K137" s="91"/>
      <c r="L137" s="92"/>
      <c r="M137" s="93"/>
      <c r="N137" s="93"/>
      <c r="O137" s="93"/>
      <c r="P137" s="93"/>
      <c r="Q137" s="93"/>
      <c r="R137" s="93"/>
      <c r="S137" s="93"/>
      <c r="T137" s="93"/>
      <c r="U137" s="93"/>
      <c r="V137" s="93"/>
      <c r="W137" s="93"/>
      <c r="X137" s="94"/>
      <c r="Y137" s="95"/>
      <c r="Z137" s="96"/>
      <c r="AA137" s="96"/>
      <c r="AB137" s="98"/>
      <c r="AC137" s="89"/>
      <c r="AD137" s="90"/>
      <c r="AE137" s="90"/>
      <c r="AF137" s="90"/>
      <c r="AG137" s="91"/>
      <c r="AH137" s="92"/>
      <c r="AI137" s="93"/>
      <c r="AJ137" s="93"/>
      <c r="AK137" s="93"/>
      <c r="AL137" s="93"/>
      <c r="AM137" s="93"/>
      <c r="AN137" s="93"/>
      <c r="AO137" s="93"/>
      <c r="AP137" s="93"/>
      <c r="AQ137" s="93"/>
      <c r="AR137" s="93"/>
      <c r="AS137" s="93"/>
      <c r="AT137" s="94"/>
      <c r="AU137" s="95"/>
      <c r="AV137" s="96"/>
      <c r="AW137" s="96"/>
      <c r="AX137" s="97"/>
    </row>
    <row r="138" spans="1:50" ht="24.75" customHeight="1">
      <c r="A138" s="172"/>
      <c r="B138" s="173"/>
      <c r="C138" s="173"/>
      <c r="D138" s="173"/>
      <c r="E138" s="173"/>
      <c r="F138" s="174"/>
      <c r="G138" s="89"/>
      <c r="H138" s="90"/>
      <c r="I138" s="90"/>
      <c r="J138" s="90"/>
      <c r="K138" s="91"/>
      <c r="L138" s="92"/>
      <c r="M138" s="93"/>
      <c r="N138" s="93"/>
      <c r="O138" s="93"/>
      <c r="P138" s="93"/>
      <c r="Q138" s="93"/>
      <c r="R138" s="93"/>
      <c r="S138" s="93"/>
      <c r="T138" s="93"/>
      <c r="U138" s="93"/>
      <c r="V138" s="93"/>
      <c r="W138" s="93"/>
      <c r="X138" s="94"/>
      <c r="Y138" s="95"/>
      <c r="Z138" s="96"/>
      <c r="AA138" s="96"/>
      <c r="AB138" s="98"/>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7"/>
    </row>
    <row r="139" spans="1:50" ht="24.75" customHeight="1">
      <c r="A139" s="172"/>
      <c r="B139" s="173"/>
      <c r="C139" s="173"/>
      <c r="D139" s="173"/>
      <c r="E139" s="173"/>
      <c r="F139" s="174"/>
      <c r="G139" s="89"/>
      <c r="H139" s="90"/>
      <c r="I139" s="90"/>
      <c r="J139" s="90"/>
      <c r="K139" s="91"/>
      <c r="L139" s="92"/>
      <c r="M139" s="93"/>
      <c r="N139" s="93"/>
      <c r="O139" s="93"/>
      <c r="P139" s="93"/>
      <c r="Q139" s="93"/>
      <c r="R139" s="93"/>
      <c r="S139" s="93"/>
      <c r="T139" s="93"/>
      <c r="U139" s="93"/>
      <c r="V139" s="93"/>
      <c r="W139" s="93"/>
      <c r="X139" s="94"/>
      <c r="Y139" s="95"/>
      <c r="Z139" s="96"/>
      <c r="AA139" s="96"/>
      <c r="AB139" s="98"/>
      <c r="AC139" s="89"/>
      <c r="AD139" s="90"/>
      <c r="AE139" s="90"/>
      <c r="AF139" s="90"/>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172"/>
      <c r="B140" s="173"/>
      <c r="C140" s="173"/>
      <c r="D140" s="173"/>
      <c r="E140" s="173"/>
      <c r="F140" s="174"/>
      <c r="G140" s="89"/>
      <c r="H140" s="90"/>
      <c r="I140" s="90"/>
      <c r="J140" s="90"/>
      <c r="K140" s="91"/>
      <c r="L140" s="92"/>
      <c r="M140" s="93"/>
      <c r="N140" s="93"/>
      <c r="O140" s="93"/>
      <c r="P140" s="93"/>
      <c r="Q140" s="93"/>
      <c r="R140" s="93"/>
      <c r="S140" s="93"/>
      <c r="T140" s="93"/>
      <c r="U140" s="93"/>
      <c r="V140" s="93"/>
      <c r="W140" s="93"/>
      <c r="X140" s="94"/>
      <c r="Y140" s="95"/>
      <c r="Z140" s="96"/>
      <c r="AA140" s="96"/>
      <c r="AB140" s="96"/>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172"/>
      <c r="B141" s="173"/>
      <c r="C141" s="173"/>
      <c r="D141" s="173"/>
      <c r="E141" s="173"/>
      <c r="F141" s="174"/>
      <c r="G141" s="89"/>
      <c r="H141" s="90"/>
      <c r="I141" s="90"/>
      <c r="J141" s="90"/>
      <c r="K141" s="91"/>
      <c r="L141" s="92"/>
      <c r="M141" s="93"/>
      <c r="N141" s="93"/>
      <c r="O141" s="93"/>
      <c r="P141" s="93"/>
      <c r="Q141" s="93"/>
      <c r="R141" s="93"/>
      <c r="S141" s="93"/>
      <c r="T141" s="93"/>
      <c r="U141" s="93"/>
      <c r="V141" s="93"/>
      <c r="W141" s="93"/>
      <c r="X141" s="94"/>
      <c r="Y141" s="95"/>
      <c r="Z141" s="96"/>
      <c r="AA141" s="96"/>
      <c r="AB141" s="96"/>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172"/>
      <c r="B142" s="173"/>
      <c r="C142" s="173"/>
      <c r="D142" s="173"/>
      <c r="E142" s="173"/>
      <c r="F142" s="174"/>
      <c r="G142" s="89"/>
      <c r="H142" s="90"/>
      <c r="I142" s="90"/>
      <c r="J142" s="90"/>
      <c r="K142" s="91"/>
      <c r="L142" s="92"/>
      <c r="M142" s="93"/>
      <c r="N142" s="93"/>
      <c r="O142" s="93"/>
      <c r="P142" s="93"/>
      <c r="Q142" s="93"/>
      <c r="R142" s="93"/>
      <c r="S142" s="93"/>
      <c r="T142" s="93"/>
      <c r="U142" s="93"/>
      <c r="V142" s="93"/>
      <c r="W142" s="93"/>
      <c r="X142" s="94"/>
      <c r="Y142" s="95"/>
      <c r="Z142" s="96"/>
      <c r="AA142" s="96"/>
      <c r="AB142" s="96"/>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172"/>
      <c r="B143" s="173"/>
      <c r="C143" s="173"/>
      <c r="D143" s="173"/>
      <c r="E143" s="173"/>
      <c r="F143" s="174"/>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thickBot="1">
      <c r="A144" s="175"/>
      <c r="B144" s="176"/>
      <c r="C144" s="176"/>
      <c r="D144" s="176"/>
      <c r="E144" s="176"/>
      <c r="F144" s="177"/>
      <c r="G144" s="71" t="s">
        <v>43</v>
      </c>
      <c r="H144" s="72"/>
      <c r="I144" s="72"/>
      <c r="J144" s="72"/>
      <c r="K144" s="72"/>
      <c r="L144" s="73"/>
      <c r="M144" s="74"/>
      <c r="N144" s="74"/>
      <c r="O144" s="74"/>
      <c r="P144" s="74"/>
      <c r="Q144" s="74"/>
      <c r="R144" s="74"/>
      <c r="S144" s="74"/>
      <c r="T144" s="74"/>
      <c r="U144" s="74"/>
      <c r="V144" s="74"/>
      <c r="W144" s="74"/>
      <c r="X144" s="75"/>
      <c r="Y144" s="76">
        <f>SUM(Y136:AB143)</f>
        <v>1</v>
      </c>
      <c r="Z144" s="77"/>
      <c r="AA144" s="77"/>
      <c r="AB144" s="78"/>
      <c r="AC144" s="71" t="s">
        <v>43</v>
      </c>
      <c r="AD144" s="72"/>
      <c r="AE144" s="72"/>
      <c r="AF144" s="72"/>
      <c r="AG144" s="72"/>
      <c r="AH144" s="73"/>
      <c r="AI144" s="74"/>
      <c r="AJ144" s="74"/>
      <c r="AK144" s="74"/>
      <c r="AL144" s="74"/>
      <c r="AM144" s="74"/>
      <c r="AN144" s="74"/>
      <c r="AO144" s="74"/>
      <c r="AP144" s="74"/>
      <c r="AQ144" s="74"/>
      <c r="AR144" s="74"/>
      <c r="AS144" s="74"/>
      <c r="AT144" s="75"/>
      <c r="AU144" s="76">
        <f>SUM(AU136:AX143)</f>
        <v>0</v>
      </c>
      <c r="AV144" s="77"/>
      <c r="AW144" s="77"/>
      <c r="AX144" s="79"/>
    </row>
    <row r="145" spans="1:50" ht="24.75" customHeight="1">
      <c r="A145" s="22"/>
      <c r="B145" s="22"/>
      <c r="C145" s="22"/>
      <c r="D145" s="22"/>
      <c r="E145" s="22"/>
      <c r="F145" s="22"/>
      <c r="G145" s="23"/>
      <c r="H145" s="23"/>
      <c r="I145" s="23"/>
      <c r="J145" s="23"/>
      <c r="K145" s="23"/>
      <c r="L145" s="24"/>
      <c r="M145" s="23"/>
      <c r="N145" s="23"/>
      <c r="O145" s="23"/>
      <c r="P145" s="23"/>
      <c r="Q145" s="23"/>
      <c r="R145" s="23"/>
      <c r="S145" s="23"/>
      <c r="T145" s="23"/>
      <c r="U145" s="23"/>
      <c r="V145" s="23"/>
      <c r="W145" s="23"/>
      <c r="X145" s="23"/>
      <c r="Y145" s="25"/>
      <c r="Z145" s="25"/>
      <c r="AA145" s="25"/>
      <c r="AB145" s="25"/>
      <c r="AC145" s="23"/>
      <c r="AD145" s="23"/>
      <c r="AE145" s="23"/>
      <c r="AF145" s="23"/>
      <c r="AG145" s="23"/>
      <c r="AH145" s="24"/>
      <c r="AI145" s="23"/>
      <c r="AJ145" s="23"/>
      <c r="AK145" s="23"/>
      <c r="AL145" s="23"/>
      <c r="AM145" s="23"/>
      <c r="AN145" s="23"/>
      <c r="AO145" s="23"/>
      <c r="AP145" s="23"/>
      <c r="AQ145" s="23"/>
      <c r="AR145" s="23"/>
      <c r="AS145" s="23"/>
      <c r="AT145" s="23"/>
      <c r="AU145" s="25"/>
      <c r="AV145" s="25"/>
      <c r="AW145" s="25"/>
      <c r="AX145" s="25"/>
    </row>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400" ht="14.25">
      <c r="B400" s="26" t="s">
        <v>150</v>
      </c>
    </row>
    <row r="401" ht="12.75">
      <c r="B401" s="3" t="s">
        <v>151</v>
      </c>
    </row>
    <row r="402" spans="1:50" ht="34.5" customHeight="1">
      <c r="A402" s="27"/>
      <c r="B402" s="27"/>
      <c r="C402" s="47" t="s">
        <v>152</v>
      </c>
      <c r="D402" s="47"/>
      <c r="E402" s="47"/>
      <c r="F402" s="47"/>
      <c r="G402" s="47"/>
      <c r="H402" s="47"/>
      <c r="I402" s="47"/>
      <c r="J402" s="47"/>
      <c r="K402" s="47"/>
      <c r="L402" s="47"/>
      <c r="M402" s="47" t="s">
        <v>153</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154</v>
      </c>
      <c r="AL402" s="47"/>
      <c r="AM402" s="47"/>
      <c r="AN402" s="47"/>
      <c r="AO402" s="47"/>
      <c r="AP402" s="47"/>
      <c r="AQ402" s="47" t="s">
        <v>155</v>
      </c>
      <c r="AR402" s="47"/>
      <c r="AS402" s="47"/>
      <c r="AT402" s="47"/>
      <c r="AU402" s="49" t="s">
        <v>156</v>
      </c>
      <c r="AV402" s="50"/>
      <c r="AW402" s="50"/>
      <c r="AX402" s="51"/>
    </row>
    <row r="403" spans="1:50" ht="24" customHeight="1">
      <c r="A403" s="60">
        <v>1</v>
      </c>
      <c r="B403" s="61">
        <v>1</v>
      </c>
      <c r="C403" s="64" t="s">
        <v>157</v>
      </c>
      <c r="D403" s="65"/>
      <c r="E403" s="65"/>
      <c r="F403" s="65"/>
      <c r="G403" s="65"/>
      <c r="H403" s="65"/>
      <c r="I403" s="65"/>
      <c r="J403" s="65"/>
      <c r="K403" s="65"/>
      <c r="L403" s="66"/>
      <c r="M403" s="40" t="s">
        <v>158</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55">
        <f>42967450/1000000</f>
        <v>42.96745</v>
      </c>
      <c r="AL403" s="56"/>
      <c r="AM403" s="56"/>
      <c r="AN403" s="56"/>
      <c r="AO403" s="56"/>
      <c r="AP403" s="56"/>
      <c r="AQ403" s="40">
        <v>7</v>
      </c>
      <c r="AR403" s="40"/>
      <c r="AS403" s="40"/>
      <c r="AT403" s="40"/>
      <c r="AU403" s="57">
        <v>0.9328</v>
      </c>
      <c r="AV403" s="58"/>
      <c r="AW403" s="58"/>
      <c r="AX403" s="51"/>
    </row>
    <row r="404" spans="1:50" ht="24" customHeight="1">
      <c r="A404" s="68"/>
      <c r="B404" s="69"/>
      <c r="C404" s="68"/>
      <c r="D404" s="70"/>
      <c r="E404" s="70"/>
      <c r="F404" s="70"/>
      <c r="G404" s="70"/>
      <c r="H404" s="70"/>
      <c r="I404" s="70"/>
      <c r="J404" s="70"/>
      <c r="K404" s="70"/>
      <c r="L404" s="69"/>
      <c r="M404" s="40" t="s">
        <v>159</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55">
        <f>(55870000+74527950)/1000000</f>
        <v>130.39795</v>
      </c>
      <c r="AL404" s="56"/>
      <c r="AM404" s="56"/>
      <c r="AN404" s="56"/>
      <c r="AO404" s="56"/>
      <c r="AP404" s="56"/>
      <c r="AQ404" s="40">
        <v>1</v>
      </c>
      <c r="AR404" s="40"/>
      <c r="AS404" s="40"/>
      <c r="AT404" s="40"/>
      <c r="AU404" s="57">
        <v>0.8932</v>
      </c>
      <c r="AV404" s="58"/>
      <c r="AW404" s="58"/>
      <c r="AX404" s="51"/>
    </row>
    <row r="405" spans="1:50" ht="24" customHeight="1">
      <c r="A405" s="68"/>
      <c r="B405" s="69"/>
      <c r="C405" s="68"/>
      <c r="D405" s="70"/>
      <c r="E405" s="70"/>
      <c r="F405" s="70"/>
      <c r="G405" s="70"/>
      <c r="H405" s="70"/>
      <c r="I405" s="70"/>
      <c r="J405" s="70"/>
      <c r="K405" s="70"/>
      <c r="L405" s="69"/>
      <c r="M405" s="40" t="s">
        <v>160</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55">
        <f>(55870050+12958050)/1000000</f>
        <v>68.8281</v>
      </c>
      <c r="AL405" s="56"/>
      <c r="AM405" s="56"/>
      <c r="AN405" s="56"/>
      <c r="AO405" s="56"/>
      <c r="AP405" s="56"/>
      <c r="AQ405" s="40">
        <v>1</v>
      </c>
      <c r="AR405" s="40"/>
      <c r="AS405" s="40"/>
      <c r="AT405" s="40"/>
      <c r="AU405" s="57">
        <v>0.8926</v>
      </c>
      <c r="AV405" s="58"/>
      <c r="AW405" s="58"/>
      <c r="AX405" s="51"/>
    </row>
    <row r="406" spans="1:50" ht="24" customHeight="1">
      <c r="A406" s="68"/>
      <c r="B406" s="69"/>
      <c r="C406" s="68"/>
      <c r="D406" s="70"/>
      <c r="E406" s="70"/>
      <c r="F406" s="70"/>
      <c r="G406" s="70"/>
      <c r="H406" s="70"/>
      <c r="I406" s="70"/>
      <c r="J406" s="70"/>
      <c r="K406" s="70"/>
      <c r="L406" s="69"/>
      <c r="M406" s="40" t="s">
        <v>161</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55">
        <f>(345765000+97662600)/1000000</f>
        <v>443.4276</v>
      </c>
      <c r="AL406" s="56"/>
      <c r="AM406" s="56"/>
      <c r="AN406" s="56"/>
      <c r="AO406" s="56"/>
      <c r="AP406" s="56"/>
      <c r="AQ406" s="40">
        <v>4</v>
      </c>
      <c r="AR406" s="40"/>
      <c r="AS406" s="40"/>
      <c r="AT406" s="40"/>
      <c r="AU406" s="57">
        <v>0.8813</v>
      </c>
      <c r="AV406" s="58"/>
      <c r="AW406" s="58"/>
      <c r="AX406" s="51"/>
    </row>
    <row r="407" spans="1:50" ht="24" customHeight="1">
      <c r="A407" s="62"/>
      <c r="B407" s="63"/>
      <c r="C407" s="62"/>
      <c r="D407" s="67"/>
      <c r="E407" s="67"/>
      <c r="F407" s="67"/>
      <c r="G407" s="67"/>
      <c r="H407" s="67"/>
      <c r="I407" s="67"/>
      <c r="J407" s="67"/>
      <c r="K407" s="67"/>
      <c r="L407" s="63"/>
      <c r="M407" s="40" t="s">
        <v>162</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55">
        <f>158392500/1000000</f>
        <v>158.3925</v>
      </c>
      <c r="AL407" s="56"/>
      <c r="AM407" s="56"/>
      <c r="AN407" s="56"/>
      <c r="AO407" s="56"/>
      <c r="AP407" s="56"/>
      <c r="AQ407" s="40">
        <v>2</v>
      </c>
      <c r="AR407" s="40"/>
      <c r="AS407" s="40"/>
      <c r="AT407" s="40"/>
      <c r="AU407" s="57">
        <v>0.873</v>
      </c>
      <c r="AV407" s="58"/>
      <c r="AW407" s="58"/>
      <c r="AX407" s="51"/>
    </row>
    <row r="408" spans="1:50" ht="24" customHeight="1">
      <c r="A408" s="60">
        <v>2</v>
      </c>
      <c r="B408" s="61">
        <v>1</v>
      </c>
      <c r="C408" s="64" t="s">
        <v>163</v>
      </c>
      <c r="D408" s="65"/>
      <c r="E408" s="65"/>
      <c r="F408" s="65"/>
      <c r="G408" s="65"/>
      <c r="H408" s="65"/>
      <c r="I408" s="65"/>
      <c r="J408" s="65"/>
      <c r="K408" s="65"/>
      <c r="L408" s="66"/>
      <c r="M408" s="40" t="s">
        <v>164</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55">
        <f>(476609000+124411000)/1000000</f>
        <v>601.02</v>
      </c>
      <c r="AL408" s="56"/>
      <c r="AM408" s="56"/>
      <c r="AN408" s="56"/>
      <c r="AO408" s="56"/>
      <c r="AP408" s="56"/>
      <c r="AQ408" s="40">
        <v>5</v>
      </c>
      <c r="AR408" s="40"/>
      <c r="AS408" s="40"/>
      <c r="AT408" s="40"/>
      <c r="AU408" s="57">
        <v>0.8765</v>
      </c>
      <c r="AV408" s="58"/>
      <c r="AW408" s="58"/>
      <c r="AX408" s="51"/>
    </row>
    <row r="409" spans="1:50" ht="24" customHeight="1">
      <c r="A409" s="60">
        <v>3</v>
      </c>
      <c r="B409" s="61">
        <v>1</v>
      </c>
      <c r="C409" s="64" t="s">
        <v>165</v>
      </c>
      <c r="D409" s="65"/>
      <c r="E409" s="65"/>
      <c r="F409" s="65"/>
      <c r="G409" s="65"/>
      <c r="H409" s="65"/>
      <c r="I409" s="65"/>
      <c r="J409" s="65"/>
      <c r="K409" s="65"/>
      <c r="L409" s="66"/>
      <c r="M409" s="40" t="s">
        <v>166</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55">
        <f>(5331500+24141600)/1000000</f>
        <v>29.4731</v>
      </c>
      <c r="AL409" s="56"/>
      <c r="AM409" s="56"/>
      <c r="AN409" s="56"/>
      <c r="AO409" s="56"/>
      <c r="AP409" s="56"/>
      <c r="AQ409" s="40">
        <v>4</v>
      </c>
      <c r="AR409" s="40"/>
      <c r="AS409" s="40"/>
      <c r="AT409" s="40"/>
      <c r="AU409" s="57">
        <v>0.945</v>
      </c>
      <c r="AV409" s="58"/>
      <c r="AW409" s="58"/>
      <c r="AX409" s="51"/>
    </row>
    <row r="410" spans="1:50" ht="24" customHeight="1">
      <c r="A410" s="62"/>
      <c r="B410" s="63"/>
      <c r="C410" s="62"/>
      <c r="D410" s="67"/>
      <c r="E410" s="67"/>
      <c r="F410" s="67"/>
      <c r="G410" s="67"/>
      <c r="H410" s="67"/>
      <c r="I410" s="67"/>
      <c r="J410" s="67"/>
      <c r="K410" s="67"/>
      <c r="L410" s="63"/>
      <c r="M410" s="40" t="s">
        <v>167</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55">
        <f>(287175000+40993050)/1000000</f>
        <v>328.16805</v>
      </c>
      <c r="AL410" s="56"/>
      <c r="AM410" s="56"/>
      <c r="AN410" s="56"/>
      <c r="AO410" s="56"/>
      <c r="AP410" s="56"/>
      <c r="AQ410" s="40">
        <v>3</v>
      </c>
      <c r="AR410" s="40"/>
      <c r="AS410" s="40"/>
      <c r="AT410" s="40"/>
      <c r="AU410" s="57">
        <v>0.971</v>
      </c>
      <c r="AV410" s="58"/>
      <c r="AW410" s="58"/>
      <c r="AX410" s="51"/>
    </row>
    <row r="411" spans="1:50" ht="24" customHeight="1">
      <c r="A411" s="27">
        <v>4</v>
      </c>
      <c r="B411" s="27">
        <v>1</v>
      </c>
      <c r="C411" s="40" t="s">
        <v>168</v>
      </c>
      <c r="D411" s="40"/>
      <c r="E411" s="40"/>
      <c r="F411" s="40"/>
      <c r="G411" s="40"/>
      <c r="H411" s="40"/>
      <c r="I411" s="40"/>
      <c r="J411" s="40"/>
      <c r="K411" s="40"/>
      <c r="L411" s="40"/>
      <c r="M411" s="40" t="s">
        <v>169</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55">
        <f>(69562000+277463000)/1000000</f>
        <v>347.025</v>
      </c>
      <c r="AL411" s="56"/>
      <c r="AM411" s="56"/>
      <c r="AN411" s="56"/>
      <c r="AO411" s="56"/>
      <c r="AP411" s="56"/>
      <c r="AQ411" s="40">
        <v>1</v>
      </c>
      <c r="AR411" s="40"/>
      <c r="AS411" s="40"/>
      <c r="AT411" s="40"/>
      <c r="AU411" s="57">
        <v>0.8842</v>
      </c>
      <c r="AV411" s="58"/>
      <c r="AW411" s="58"/>
      <c r="AX411" s="51"/>
    </row>
    <row r="412" spans="1:50" ht="24" customHeight="1">
      <c r="A412" s="27">
        <v>5</v>
      </c>
      <c r="B412" s="27">
        <v>1</v>
      </c>
      <c r="C412" s="40" t="s">
        <v>170</v>
      </c>
      <c r="D412" s="40"/>
      <c r="E412" s="40"/>
      <c r="F412" s="40"/>
      <c r="G412" s="40"/>
      <c r="H412" s="40"/>
      <c r="I412" s="40"/>
      <c r="J412" s="40"/>
      <c r="K412" s="40"/>
      <c r="L412" s="40"/>
      <c r="M412" s="40" t="s">
        <v>171</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55">
        <f>334231500/1000000</f>
        <v>334.2315</v>
      </c>
      <c r="AL412" s="56"/>
      <c r="AM412" s="56"/>
      <c r="AN412" s="56"/>
      <c r="AO412" s="56"/>
      <c r="AP412" s="56"/>
      <c r="AQ412" s="40">
        <v>4</v>
      </c>
      <c r="AR412" s="40"/>
      <c r="AS412" s="40"/>
      <c r="AT412" s="40"/>
      <c r="AU412" s="57">
        <v>0.8741</v>
      </c>
      <c r="AV412" s="58"/>
      <c r="AW412" s="58"/>
      <c r="AX412" s="51"/>
    </row>
    <row r="413" spans="1:50" ht="24" customHeight="1">
      <c r="A413" s="27">
        <v>6</v>
      </c>
      <c r="B413" s="27">
        <v>1</v>
      </c>
      <c r="C413" s="40" t="s">
        <v>172</v>
      </c>
      <c r="D413" s="40"/>
      <c r="E413" s="40"/>
      <c r="F413" s="40"/>
      <c r="G413" s="40"/>
      <c r="H413" s="40"/>
      <c r="I413" s="40"/>
      <c r="J413" s="40"/>
      <c r="K413" s="40"/>
      <c r="L413" s="40"/>
      <c r="M413" s="40" t="s">
        <v>173</v>
      </c>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55">
        <f>208425000/1000000</f>
        <v>208.425</v>
      </c>
      <c r="AL413" s="56"/>
      <c r="AM413" s="56"/>
      <c r="AN413" s="56"/>
      <c r="AO413" s="56"/>
      <c r="AP413" s="56"/>
      <c r="AQ413" s="40">
        <v>4</v>
      </c>
      <c r="AR413" s="40"/>
      <c r="AS413" s="40"/>
      <c r="AT413" s="40"/>
      <c r="AU413" s="57">
        <v>0.8711</v>
      </c>
      <c r="AV413" s="58"/>
      <c r="AW413" s="58"/>
      <c r="AX413" s="51"/>
    </row>
    <row r="414" spans="1:50" ht="24" customHeight="1">
      <c r="A414" s="27">
        <v>7</v>
      </c>
      <c r="B414" s="27">
        <v>1</v>
      </c>
      <c r="C414" s="40" t="s">
        <v>174</v>
      </c>
      <c r="D414" s="40"/>
      <c r="E414" s="40"/>
      <c r="F414" s="40"/>
      <c r="G414" s="40"/>
      <c r="H414" s="40"/>
      <c r="I414" s="40"/>
      <c r="J414" s="40"/>
      <c r="K414" s="40"/>
      <c r="L414" s="40"/>
      <c r="M414" s="40" t="s">
        <v>175</v>
      </c>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55">
        <f>(27195000+123217500)/1000000</f>
        <v>150.4125</v>
      </c>
      <c r="AL414" s="56"/>
      <c r="AM414" s="56"/>
      <c r="AN414" s="56"/>
      <c r="AO414" s="56"/>
      <c r="AP414" s="56"/>
      <c r="AQ414" s="40">
        <v>4</v>
      </c>
      <c r="AR414" s="40"/>
      <c r="AS414" s="40"/>
      <c r="AT414" s="40"/>
      <c r="AU414" s="57">
        <v>0.8913</v>
      </c>
      <c r="AV414" s="58"/>
      <c r="AW414" s="58"/>
      <c r="AX414" s="51"/>
    </row>
    <row r="415" spans="1:50" ht="24" customHeight="1">
      <c r="A415" s="27">
        <v>8</v>
      </c>
      <c r="B415" s="27">
        <v>1</v>
      </c>
      <c r="C415" s="40" t="s">
        <v>176</v>
      </c>
      <c r="D415" s="40"/>
      <c r="E415" s="40"/>
      <c r="F415" s="40"/>
      <c r="G415" s="40"/>
      <c r="H415" s="40"/>
      <c r="I415" s="40"/>
      <c r="J415" s="40"/>
      <c r="K415" s="40"/>
      <c r="L415" s="40"/>
      <c r="M415" s="40" t="s">
        <v>177</v>
      </c>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59">
        <f>63000000/1000000</f>
        <v>63</v>
      </c>
      <c r="AL415" s="40"/>
      <c r="AM415" s="40"/>
      <c r="AN415" s="40"/>
      <c r="AO415" s="40"/>
      <c r="AP415" s="40"/>
      <c r="AQ415" s="40">
        <v>3</v>
      </c>
      <c r="AR415" s="40"/>
      <c r="AS415" s="40"/>
      <c r="AT415" s="40"/>
      <c r="AU415" s="57">
        <v>0.9215</v>
      </c>
      <c r="AV415" s="58"/>
      <c r="AW415" s="58"/>
      <c r="AX415" s="51"/>
    </row>
    <row r="416" spans="1:50" ht="24" customHeight="1">
      <c r="A416" s="27">
        <v>9</v>
      </c>
      <c r="B416" s="27">
        <v>1</v>
      </c>
      <c r="C416" s="52" t="s">
        <v>178</v>
      </c>
      <c r="D416" s="53"/>
      <c r="E416" s="53"/>
      <c r="F416" s="53"/>
      <c r="G416" s="53"/>
      <c r="H416" s="53"/>
      <c r="I416" s="53"/>
      <c r="J416" s="53"/>
      <c r="K416" s="53"/>
      <c r="L416" s="54"/>
      <c r="M416" s="40" t="s">
        <v>179</v>
      </c>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55">
        <f>(37275000+4200000)/1000000</f>
        <v>41.475</v>
      </c>
      <c r="AL416" s="56"/>
      <c r="AM416" s="56"/>
      <c r="AN416" s="56"/>
      <c r="AO416" s="56"/>
      <c r="AP416" s="56"/>
      <c r="AQ416" s="40">
        <v>2</v>
      </c>
      <c r="AR416" s="40"/>
      <c r="AS416" s="40"/>
      <c r="AT416" s="40"/>
      <c r="AU416" s="57">
        <v>0.953</v>
      </c>
      <c r="AV416" s="58"/>
      <c r="AW416" s="58"/>
      <c r="AX416" s="51"/>
    </row>
    <row r="417" spans="1:50" ht="24" customHeight="1">
      <c r="A417" s="27">
        <v>10</v>
      </c>
      <c r="B417" s="27">
        <v>1</v>
      </c>
      <c r="C417" s="52" t="s">
        <v>180</v>
      </c>
      <c r="D417" s="53"/>
      <c r="E417" s="53"/>
      <c r="F417" s="53"/>
      <c r="G417" s="53"/>
      <c r="H417" s="53"/>
      <c r="I417" s="53"/>
      <c r="J417" s="53"/>
      <c r="K417" s="53"/>
      <c r="L417" s="54"/>
      <c r="M417" s="40" t="s">
        <v>181</v>
      </c>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55">
        <f>22680000/1000000</f>
        <v>22.68</v>
      </c>
      <c r="AL417" s="56"/>
      <c r="AM417" s="56"/>
      <c r="AN417" s="56"/>
      <c r="AO417" s="56"/>
      <c r="AP417" s="56"/>
      <c r="AQ417" s="40">
        <v>3</v>
      </c>
      <c r="AR417" s="40"/>
      <c r="AS417" s="40"/>
      <c r="AT417" s="40"/>
      <c r="AU417" s="57">
        <v>0.7667</v>
      </c>
      <c r="AV417" s="58"/>
      <c r="AW417" s="58"/>
      <c r="AX417" s="51"/>
    </row>
    <row r="418" spans="1:51" ht="24" customHeight="1" hidden="1">
      <c r="A418" s="27">
        <v>11</v>
      </c>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30"/>
      <c r="AM418" s="30"/>
      <c r="AN418" s="30"/>
      <c r="AO418" s="30"/>
      <c r="AP418" s="30"/>
      <c r="AQ418" s="28"/>
      <c r="AR418" s="28"/>
      <c r="AS418" s="28"/>
      <c r="AT418" s="28"/>
      <c r="AU418" s="31"/>
      <c r="AV418" s="32"/>
      <c r="AW418" s="32"/>
      <c r="AX418" s="33"/>
      <c r="AY418" s="1"/>
    </row>
    <row r="419" spans="1:51" ht="24" customHeight="1" hidden="1">
      <c r="A419" s="27">
        <v>12</v>
      </c>
      <c r="B419" s="27">
        <v>1</v>
      </c>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30"/>
      <c r="AM419" s="30"/>
      <c r="AN419" s="30"/>
      <c r="AO419" s="30"/>
      <c r="AP419" s="30"/>
      <c r="AQ419" s="28"/>
      <c r="AR419" s="28"/>
      <c r="AS419" s="28"/>
      <c r="AT419" s="28"/>
      <c r="AU419" s="31"/>
      <c r="AV419" s="32"/>
      <c r="AW419" s="32"/>
      <c r="AX419" s="33"/>
      <c r="AY419" s="1"/>
    </row>
    <row r="420" spans="1:51" ht="24" customHeight="1" hidden="1">
      <c r="A420" s="27">
        <v>13</v>
      </c>
      <c r="B420" s="27"/>
      <c r="C420" s="37"/>
      <c r="D420" s="38"/>
      <c r="E420" s="38"/>
      <c r="F420" s="38"/>
      <c r="G420" s="38"/>
      <c r="H420" s="38"/>
      <c r="I420" s="38"/>
      <c r="J420" s="38"/>
      <c r="K420" s="38"/>
      <c r="L420" s="39"/>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6"/>
      <c r="AK420" s="29"/>
      <c r="AL420" s="30"/>
      <c r="AM420" s="30"/>
      <c r="AN420" s="30"/>
      <c r="AO420" s="30"/>
      <c r="AP420" s="30"/>
      <c r="AQ420" s="28"/>
      <c r="AR420" s="28"/>
      <c r="AS420" s="28"/>
      <c r="AT420" s="28"/>
      <c r="AU420" s="31"/>
      <c r="AV420" s="32"/>
      <c r="AW420" s="32"/>
      <c r="AX420" s="33"/>
      <c r="AY420" s="1"/>
    </row>
    <row r="421" spans="1:51" ht="24" customHeight="1" hidden="1">
      <c r="A421" s="27">
        <v>14</v>
      </c>
      <c r="B421" s="27">
        <v>1</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30"/>
      <c r="AM421" s="30"/>
      <c r="AN421" s="30"/>
      <c r="AO421" s="30"/>
      <c r="AP421" s="30"/>
      <c r="AQ421" s="28"/>
      <c r="AR421" s="28"/>
      <c r="AS421" s="28"/>
      <c r="AT421" s="28"/>
      <c r="AU421" s="31"/>
      <c r="AV421" s="32"/>
      <c r="AW421" s="32"/>
      <c r="AX421" s="33"/>
      <c r="AY421" s="1"/>
    </row>
    <row r="422" spans="1:51" ht="24" customHeight="1" hidden="1">
      <c r="A422" s="27">
        <v>15</v>
      </c>
      <c r="B422" s="27"/>
      <c r="C422" s="28"/>
      <c r="D422" s="28"/>
      <c r="E422" s="28"/>
      <c r="F422" s="28"/>
      <c r="G422" s="28"/>
      <c r="H422" s="28"/>
      <c r="I422" s="28"/>
      <c r="J422" s="28"/>
      <c r="K422" s="28"/>
      <c r="L422" s="28"/>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29"/>
      <c r="AL422" s="30"/>
      <c r="AM422" s="30"/>
      <c r="AN422" s="30"/>
      <c r="AO422" s="30"/>
      <c r="AP422" s="30"/>
      <c r="AQ422" s="28"/>
      <c r="AR422" s="28"/>
      <c r="AS422" s="28"/>
      <c r="AT422" s="28"/>
      <c r="AU422" s="31"/>
      <c r="AV422" s="32"/>
      <c r="AW422" s="32"/>
      <c r="AX422" s="33"/>
      <c r="AY422" s="1"/>
    </row>
    <row r="423" spans="1:51" ht="24" customHeight="1" hidden="1">
      <c r="A423" s="27">
        <v>16</v>
      </c>
      <c r="B423" s="27">
        <v>1</v>
      </c>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30"/>
      <c r="AM423" s="30"/>
      <c r="AN423" s="30"/>
      <c r="AO423" s="30"/>
      <c r="AP423" s="30"/>
      <c r="AQ423" s="28"/>
      <c r="AR423" s="28"/>
      <c r="AS423" s="28"/>
      <c r="AT423" s="28"/>
      <c r="AU423" s="31"/>
      <c r="AV423" s="32"/>
      <c r="AW423" s="32"/>
      <c r="AX423" s="33"/>
      <c r="AY423" s="1"/>
    </row>
    <row r="424" spans="1:51" ht="24" customHeight="1" hidden="1">
      <c r="A424" s="27">
        <v>17</v>
      </c>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30"/>
      <c r="AM424" s="30"/>
      <c r="AN424" s="30"/>
      <c r="AO424" s="30"/>
      <c r="AP424" s="30"/>
      <c r="AQ424" s="28"/>
      <c r="AR424" s="28"/>
      <c r="AS424" s="28"/>
      <c r="AT424" s="28"/>
      <c r="AU424" s="31"/>
      <c r="AV424" s="32"/>
      <c r="AW424" s="32"/>
      <c r="AX424" s="33"/>
      <c r="AY424" s="1"/>
    </row>
    <row r="425" spans="1:51" ht="24" customHeight="1" hidden="1">
      <c r="A425" s="27">
        <v>18</v>
      </c>
      <c r="B425" s="27">
        <v>1</v>
      </c>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30"/>
      <c r="AM425" s="30"/>
      <c r="AN425" s="30"/>
      <c r="AO425" s="30"/>
      <c r="AP425" s="30"/>
      <c r="AQ425" s="28"/>
      <c r="AR425" s="28"/>
      <c r="AS425" s="28"/>
      <c r="AT425" s="28"/>
      <c r="AU425" s="31"/>
      <c r="AV425" s="32"/>
      <c r="AW425" s="32"/>
      <c r="AX425" s="33"/>
      <c r="AY425" s="1"/>
    </row>
    <row r="426" spans="1:51" ht="24" customHeight="1" hidden="1">
      <c r="A426" s="27">
        <v>19</v>
      </c>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30"/>
      <c r="AM426" s="30"/>
      <c r="AN426" s="30"/>
      <c r="AO426" s="30"/>
      <c r="AP426" s="30"/>
      <c r="AQ426" s="28"/>
      <c r="AR426" s="28"/>
      <c r="AS426" s="28"/>
      <c r="AT426" s="28"/>
      <c r="AU426" s="31"/>
      <c r="AV426" s="32"/>
      <c r="AW426" s="32"/>
      <c r="AX426" s="33"/>
      <c r="AY426" s="1"/>
    </row>
    <row r="427" spans="1:51" ht="24" customHeight="1" hidden="1">
      <c r="A427" s="27">
        <v>20</v>
      </c>
      <c r="B427" s="27">
        <v>1</v>
      </c>
      <c r="C427" s="37"/>
      <c r="D427" s="38"/>
      <c r="E427" s="38"/>
      <c r="F427" s="38"/>
      <c r="G427" s="38"/>
      <c r="H427" s="38"/>
      <c r="I427" s="38"/>
      <c r="J427" s="38"/>
      <c r="K427" s="38"/>
      <c r="L427" s="39"/>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6"/>
      <c r="AK427" s="29"/>
      <c r="AL427" s="30"/>
      <c r="AM427" s="30"/>
      <c r="AN427" s="30"/>
      <c r="AO427" s="30"/>
      <c r="AP427" s="30"/>
      <c r="AQ427" s="28"/>
      <c r="AR427" s="28"/>
      <c r="AS427" s="28"/>
      <c r="AT427" s="28"/>
      <c r="AU427" s="31"/>
      <c r="AV427" s="32"/>
      <c r="AW427" s="32"/>
      <c r="AX427" s="33"/>
      <c r="AY427" s="1"/>
    </row>
    <row r="428" spans="1:51" ht="24" customHeight="1" hidden="1">
      <c r="A428" s="27">
        <v>21</v>
      </c>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0"/>
      <c r="AM428" s="30"/>
      <c r="AN428" s="30"/>
      <c r="AO428" s="30"/>
      <c r="AP428" s="30"/>
      <c r="AQ428" s="28"/>
      <c r="AR428" s="28"/>
      <c r="AS428" s="28"/>
      <c r="AT428" s="28"/>
      <c r="AU428" s="31"/>
      <c r="AV428" s="32"/>
      <c r="AW428" s="32"/>
      <c r="AX428" s="33"/>
      <c r="AY428" s="1"/>
    </row>
    <row r="429" spans="1:51" ht="24" customHeight="1" hidden="1">
      <c r="A429" s="27">
        <v>22</v>
      </c>
      <c r="B429" s="27">
        <v>1</v>
      </c>
      <c r="C429" s="28"/>
      <c r="D429" s="28"/>
      <c r="E429" s="28"/>
      <c r="F429" s="28"/>
      <c r="G429" s="28"/>
      <c r="H429" s="28"/>
      <c r="I429" s="28"/>
      <c r="J429" s="28"/>
      <c r="K429" s="28"/>
      <c r="L429" s="28"/>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29"/>
      <c r="AL429" s="30"/>
      <c r="AM429" s="30"/>
      <c r="AN429" s="30"/>
      <c r="AO429" s="30"/>
      <c r="AP429" s="30"/>
      <c r="AQ429" s="28"/>
      <c r="AR429" s="28"/>
      <c r="AS429" s="28"/>
      <c r="AT429" s="28"/>
      <c r="AU429" s="31"/>
      <c r="AV429" s="32"/>
      <c r="AW429" s="32"/>
      <c r="AX429" s="33"/>
      <c r="AY429" s="1"/>
    </row>
    <row r="430" spans="1:51" ht="24" customHeight="1" hidden="1">
      <c r="A430" s="27">
        <v>23</v>
      </c>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30"/>
      <c r="AM430" s="30"/>
      <c r="AN430" s="30"/>
      <c r="AO430" s="30"/>
      <c r="AP430" s="30"/>
      <c r="AQ430" s="28"/>
      <c r="AR430" s="28"/>
      <c r="AS430" s="28"/>
      <c r="AT430" s="28"/>
      <c r="AU430" s="31"/>
      <c r="AV430" s="32"/>
      <c r="AW430" s="32"/>
      <c r="AX430" s="33"/>
      <c r="AY430" s="1"/>
    </row>
    <row r="431" spans="1:51" ht="24" customHeight="1" hidden="1">
      <c r="A431" s="27">
        <v>24</v>
      </c>
      <c r="B431" s="27">
        <v>1</v>
      </c>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30"/>
      <c r="AM431" s="30"/>
      <c r="AN431" s="30"/>
      <c r="AO431" s="30"/>
      <c r="AP431" s="30"/>
      <c r="AQ431" s="28"/>
      <c r="AR431" s="28"/>
      <c r="AS431" s="28"/>
      <c r="AT431" s="28"/>
      <c r="AU431" s="31"/>
      <c r="AV431" s="32"/>
      <c r="AW431" s="32"/>
      <c r="AX431" s="33"/>
      <c r="AY431" s="1"/>
    </row>
    <row r="432" spans="1:51" ht="24" customHeight="1" hidden="1">
      <c r="A432" s="27">
        <v>25</v>
      </c>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30"/>
      <c r="AM432" s="30"/>
      <c r="AN432" s="30"/>
      <c r="AO432" s="30"/>
      <c r="AP432" s="30"/>
      <c r="AQ432" s="28"/>
      <c r="AR432" s="28"/>
      <c r="AS432" s="28"/>
      <c r="AT432" s="28"/>
      <c r="AU432" s="31"/>
      <c r="AV432" s="32"/>
      <c r="AW432" s="32"/>
      <c r="AX432" s="33"/>
      <c r="AY432" s="1"/>
    </row>
    <row r="433" spans="1:51" ht="24" customHeight="1" hidden="1">
      <c r="A433" s="27">
        <v>26</v>
      </c>
      <c r="B433" s="27">
        <v>1</v>
      </c>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9"/>
      <c r="AL433" s="30"/>
      <c r="AM433" s="30"/>
      <c r="AN433" s="30"/>
      <c r="AO433" s="30"/>
      <c r="AP433" s="30"/>
      <c r="AQ433" s="28"/>
      <c r="AR433" s="28"/>
      <c r="AS433" s="28"/>
      <c r="AT433" s="28"/>
      <c r="AU433" s="31"/>
      <c r="AV433" s="32"/>
      <c r="AW433" s="32"/>
      <c r="AX433" s="33"/>
      <c r="AY433" s="1"/>
    </row>
    <row r="434" spans="1:51" ht="24" customHeight="1" hidden="1">
      <c r="A434" s="27">
        <v>27</v>
      </c>
      <c r="B434" s="27"/>
      <c r="C434" s="28"/>
      <c r="D434" s="28"/>
      <c r="E434" s="28"/>
      <c r="F434" s="28"/>
      <c r="G434" s="28"/>
      <c r="H434" s="28"/>
      <c r="I434" s="28"/>
      <c r="J434" s="28"/>
      <c r="K434" s="28"/>
      <c r="L434" s="28"/>
      <c r="M434" s="34"/>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6"/>
      <c r="AK434" s="29"/>
      <c r="AL434" s="30"/>
      <c r="AM434" s="30"/>
      <c r="AN434" s="30"/>
      <c r="AO434" s="30"/>
      <c r="AP434" s="30"/>
      <c r="AQ434" s="28"/>
      <c r="AR434" s="28"/>
      <c r="AS434" s="28"/>
      <c r="AT434" s="28"/>
      <c r="AU434" s="31"/>
      <c r="AV434" s="32"/>
      <c r="AW434" s="32"/>
      <c r="AX434" s="33"/>
      <c r="AY434" s="1"/>
    </row>
    <row r="435" spans="1:51" ht="24" customHeight="1" hidden="1">
      <c r="A435" s="27">
        <v>28</v>
      </c>
      <c r="B435" s="27">
        <v>1</v>
      </c>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9"/>
      <c r="AL435" s="30"/>
      <c r="AM435" s="30"/>
      <c r="AN435" s="30"/>
      <c r="AO435" s="30"/>
      <c r="AP435" s="30"/>
      <c r="AQ435" s="28"/>
      <c r="AR435" s="28"/>
      <c r="AS435" s="28"/>
      <c r="AT435" s="28"/>
      <c r="AU435" s="31"/>
      <c r="AV435" s="32"/>
      <c r="AW435" s="32"/>
      <c r="AX435" s="33"/>
      <c r="AY435" s="1"/>
    </row>
    <row r="436" spans="1:51" ht="24" customHeight="1" hidden="1">
      <c r="A436" s="27">
        <v>29</v>
      </c>
      <c r="B436" s="27"/>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30"/>
      <c r="AM436" s="30"/>
      <c r="AN436" s="30"/>
      <c r="AO436" s="30"/>
      <c r="AP436" s="30"/>
      <c r="AQ436" s="28"/>
      <c r="AR436" s="28"/>
      <c r="AS436" s="28"/>
      <c r="AT436" s="28"/>
      <c r="AU436" s="31"/>
      <c r="AV436" s="32"/>
      <c r="AW436" s="32"/>
      <c r="AX436" s="33"/>
      <c r="AY436" s="1"/>
    </row>
    <row r="437" spans="1:51" ht="24" customHeight="1" hidden="1">
      <c r="A437" s="27">
        <v>30</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30"/>
      <c r="AM437" s="30"/>
      <c r="AN437" s="30"/>
      <c r="AO437" s="30"/>
      <c r="AP437" s="30"/>
      <c r="AQ437" s="28"/>
      <c r="AR437" s="28"/>
      <c r="AS437" s="28"/>
      <c r="AT437" s="28"/>
      <c r="AU437" s="31"/>
      <c r="AV437" s="32"/>
      <c r="AW437" s="32"/>
      <c r="AX437" s="33"/>
      <c r="AY437" s="1"/>
    </row>
    <row r="439" ht="12.75">
      <c r="B439" s="3" t="s">
        <v>182</v>
      </c>
    </row>
    <row r="440" spans="1:50" ht="34.5" customHeight="1">
      <c r="A440" s="27"/>
      <c r="B440" s="27"/>
      <c r="C440" s="47" t="s">
        <v>152</v>
      </c>
      <c r="D440" s="47"/>
      <c r="E440" s="47"/>
      <c r="F440" s="47"/>
      <c r="G440" s="47"/>
      <c r="H440" s="47"/>
      <c r="I440" s="47"/>
      <c r="J440" s="47"/>
      <c r="K440" s="47"/>
      <c r="L440" s="47"/>
      <c r="M440" s="47" t="s">
        <v>153</v>
      </c>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8" t="s">
        <v>154</v>
      </c>
      <c r="AL440" s="47"/>
      <c r="AM440" s="47"/>
      <c r="AN440" s="47"/>
      <c r="AO440" s="47"/>
      <c r="AP440" s="47"/>
      <c r="AQ440" s="47" t="s">
        <v>155</v>
      </c>
      <c r="AR440" s="47"/>
      <c r="AS440" s="47"/>
      <c r="AT440" s="47"/>
      <c r="AU440" s="49" t="s">
        <v>156</v>
      </c>
      <c r="AV440" s="50"/>
      <c r="AW440" s="50"/>
      <c r="AX440" s="51"/>
    </row>
    <row r="441" spans="1:50" ht="24" customHeight="1">
      <c r="A441" s="27">
        <v>1</v>
      </c>
      <c r="B441" s="27">
        <v>1</v>
      </c>
      <c r="C441" s="40" t="s">
        <v>183</v>
      </c>
      <c r="D441" s="40"/>
      <c r="E441" s="40"/>
      <c r="F441" s="40"/>
      <c r="G441" s="40"/>
      <c r="H441" s="40"/>
      <c r="I441" s="40"/>
      <c r="J441" s="40"/>
      <c r="K441" s="40"/>
      <c r="L441" s="40"/>
      <c r="M441" s="40" t="s">
        <v>184</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f>12732416000/1000000</f>
        <v>12732.416</v>
      </c>
      <c r="AL441" s="42"/>
      <c r="AM441" s="42"/>
      <c r="AN441" s="42"/>
      <c r="AO441" s="42"/>
      <c r="AP441" s="42"/>
      <c r="AQ441" s="43" t="s">
        <v>185</v>
      </c>
      <c r="AR441" s="43"/>
      <c r="AS441" s="43"/>
      <c r="AT441" s="43"/>
      <c r="AU441" s="44" t="s">
        <v>185</v>
      </c>
      <c r="AV441" s="45"/>
      <c r="AW441" s="45"/>
      <c r="AX441" s="46"/>
    </row>
    <row r="442" spans="1:50" ht="24" customHeight="1">
      <c r="A442" s="27">
        <v>2</v>
      </c>
      <c r="B442" s="27">
        <v>1</v>
      </c>
      <c r="C442" s="40" t="s">
        <v>186</v>
      </c>
      <c r="D442" s="40"/>
      <c r="E442" s="40"/>
      <c r="F442" s="40"/>
      <c r="G442" s="40"/>
      <c r="H442" s="40"/>
      <c r="I442" s="40"/>
      <c r="J442" s="40"/>
      <c r="K442" s="40"/>
      <c r="L442" s="40"/>
      <c r="M442" s="40" t="s">
        <v>184</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f>3864569000/1000000</f>
        <v>3864.569</v>
      </c>
      <c r="AL442" s="42"/>
      <c r="AM442" s="42"/>
      <c r="AN442" s="42"/>
      <c r="AO442" s="42"/>
      <c r="AP442" s="42"/>
      <c r="AQ442" s="43" t="s">
        <v>185</v>
      </c>
      <c r="AR442" s="43"/>
      <c r="AS442" s="43"/>
      <c r="AT442" s="43"/>
      <c r="AU442" s="44" t="s">
        <v>185</v>
      </c>
      <c r="AV442" s="45"/>
      <c r="AW442" s="45"/>
      <c r="AX442" s="46"/>
    </row>
    <row r="443" spans="1:50" ht="24" customHeight="1">
      <c r="A443" s="27">
        <v>3</v>
      </c>
      <c r="B443" s="27">
        <v>1</v>
      </c>
      <c r="C443" s="40" t="s">
        <v>187</v>
      </c>
      <c r="D443" s="40"/>
      <c r="E443" s="40"/>
      <c r="F443" s="40"/>
      <c r="G443" s="40"/>
      <c r="H443" s="40"/>
      <c r="I443" s="40"/>
      <c r="J443" s="40"/>
      <c r="K443" s="40"/>
      <c r="L443" s="40"/>
      <c r="M443" s="40" t="s">
        <v>188</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f>2810193000/1000000</f>
        <v>2810.193</v>
      </c>
      <c r="AL443" s="42"/>
      <c r="AM443" s="42"/>
      <c r="AN443" s="42"/>
      <c r="AO443" s="42"/>
      <c r="AP443" s="42"/>
      <c r="AQ443" s="43" t="s">
        <v>185</v>
      </c>
      <c r="AR443" s="43"/>
      <c r="AS443" s="43"/>
      <c r="AT443" s="43"/>
      <c r="AU443" s="44" t="s">
        <v>185</v>
      </c>
      <c r="AV443" s="45"/>
      <c r="AW443" s="45"/>
      <c r="AX443" s="46"/>
    </row>
    <row r="444" spans="1:50" ht="24" customHeight="1">
      <c r="A444" s="27">
        <v>4</v>
      </c>
      <c r="B444" s="27">
        <v>1</v>
      </c>
      <c r="C444" s="40" t="s">
        <v>189</v>
      </c>
      <c r="D444" s="40"/>
      <c r="E444" s="40"/>
      <c r="F444" s="40"/>
      <c r="G444" s="40"/>
      <c r="H444" s="40"/>
      <c r="I444" s="40"/>
      <c r="J444" s="40"/>
      <c r="K444" s="40"/>
      <c r="L444" s="40"/>
      <c r="M444" s="40" t="s">
        <v>188</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f>1796709000/1000000</f>
        <v>1796.709</v>
      </c>
      <c r="AL444" s="42"/>
      <c r="AM444" s="42"/>
      <c r="AN444" s="42"/>
      <c r="AO444" s="42"/>
      <c r="AP444" s="42"/>
      <c r="AQ444" s="43" t="s">
        <v>185</v>
      </c>
      <c r="AR444" s="43"/>
      <c r="AS444" s="43"/>
      <c r="AT444" s="43"/>
      <c r="AU444" s="44" t="s">
        <v>185</v>
      </c>
      <c r="AV444" s="45"/>
      <c r="AW444" s="45"/>
      <c r="AX444" s="46"/>
    </row>
    <row r="445" spans="1:50" ht="24" customHeight="1" hidden="1">
      <c r="A445" s="27">
        <v>5</v>
      </c>
      <c r="B445" s="27">
        <v>1</v>
      </c>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2"/>
      <c r="AM445" s="42"/>
      <c r="AN445" s="42"/>
      <c r="AO445" s="42"/>
      <c r="AP445" s="42"/>
      <c r="AQ445" s="43"/>
      <c r="AR445" s="43"/>
      <c r="AS445" s="43"/>
      <c r="AT445" s="43"/>
      <c r="AU445" s="44"/>
      <c r="AV445" s="45"/>
      <c r="AW445" s="45"/>
      <c r="AX445" s="46"/>
    </row>
    <row r="446" spans="1:50" ht="24" customHeight="1" hidden="1">
      <c r="A446" s="27">
        <v>6</v>
      </c>
      <c r="B446" s="27">
        <v>1</v>
      </c>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2"/>
      <c r="AM446" s="42"/>
      <c r="AN446" s="42"/>
      <c r="AO446" s="42"/>
      <c r="AP446" s="42"/>
      <c r="AQ446" s="43"/>
      <c r="AR446" s="43"/>
      <c r="AS446" s="43"/>
      <c r="AT446" s="43"/>
      <c r="AU446" s="44"/>
      <c r="AV446" s="45"/>
      <c r="AW446" s="45"/>
      <c r="AX446" s="46"/>
    </row>
    <row r="447" spans="1:50" ht="24" customHeight="1" hidden="1">
      <c r="A447" s="27">
        <v>7</v>
      </c>
      <c r="B447" s="27">
        <v>1</v>
      </c>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2"/>
      <c r="AM447" s="42"/>
      <c r="AN447" s="42"/>
      <c r="AO447" s="42"/>
      <c r="AP447" s="42"/>
      <c r="AQ447" s="43"/>
      <c r="AR447" s="43"/>
      <c r="AS447" s="43"/>
      <c r="AT447" s="43"/>
      <c r="AU447" s="44"/>
      <c r="AV447" s="45"/>
      <c r="AW447" s="45"/>
      <c r="AX447" s="46"/>
    </row>
    <row r="448" spans="1:51" ht="24" customHeight="1" hidden="1">
      <c r="A448" s="27">
        <v>8</v>
      </c>
      <c r="B448" s="27">
        <v>1</v>
      </c>
      <c r="C448" s="28"/>
      <c r="D448" s="28"/>
      <c r="E448" s="28"/>
      <c r="F448" s="28"/>
      <c r="G448" s="28"/>
      <c r="H448" s="28"/>
      <c r="I448" s="28"/>
      <c r="J448" s="28"/>
      <c r="K448" s="28"/>
      <c r="L448" s="28"/>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6"/>
      <c r="AK448" s="29"/>
      <c r="AL448" s="30"/>
      <c r="AM448" s="30"/>
      <c r="AN448" s="30"/>
      <c r="AO448" s="30"/>
      <c r="AP448" s="30"/>
      <c r="AQ448" s="28"/>
      <c r="AR448" s="28"/>
      <c r="AS448" s="28"/>
      <c r="AT448" s="28"/>
      <c r="AU448" s="31"/>
      <c r="AV448" s="32"/>
      <c r="AW448" s="32"/>
      <c r="AX448" s="33"/>
      <c r="AY448" s="1"/>
    </row>
    <row r="449" spans="1:51" ht="24" customHeight="1" hidden="1">
      <c r="A449" s="27">
        <v>9</v>
      </c>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30"/>
      <c r="AM449" s="30"/>
      <c r="AN449" s="30"/>
      <c r="AO449" s="30"/>
      <c r="AP449" s="30"/>
      <c r="AQ449" s="28"/>
      <c r="AR449" s="28"/>
      <c r="AS449" s="28"/>
      <c r="AT449" s="28"/>
      <c r="AU449" s="31"/>
      <c r="AV449" s="32"/>
      <c r="AW449" s="32"/>
      <c r="AX449" s="33"/>
      <c r="AY449" s="1"/>
    </row>
    <row r="450" spans="1:51" ht="24" customHeight="1" hidden="1">
      <c r="A450" s="27">
        <v>10</v>
      </c>
      <c r="B450" s="27">
        <v>1</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30"/>
      <c r="AM450" s="30"/>
      <c r="AN450" s="30"/>
      <c r="AO450" s="30"/>
      <c r="AP450" s="30"/>
      <c r="AQ450" s="28"/>
      <c r="AR450" s="28"/>
      <c r="AS450" s="28"/>
      <c r="AT450" s="28"/>
      <c r="AU450" s="31"/>
      <c r="AV450" s="32"/>
      <c r="AW450" s="32"/>
      <c r="AX450" s="33"/>
      <c r="AY450" s="1"/>
    </row>
    <row r="451" spans="1:51" ht="24" customHeight="1" hidden="1">
      <c r="A451" s="27">
        <v>11</v>
      </c>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30"/>
      <c r="AM451" s="30"/>
      <c r="AN451" s="30"/>
      <c r="AO451" s="30"/>
      <c r="AP451" s="30"/>
      <c r="AQ451" s="28"/>
      <c r="AR451" s="28"/>
      <c r="AS451" s="28"/>
      <c r="AT451" s="28"/>
      <c r="AU451" s="31"/>
      <c r="AV451" s="32"/>
      <c r="AW451" s="32"/>
      <c r="AX451" s="33"/>
      <c r="AY451" s="1"/>
    </row>
    <row r="452" spans="1:51" ht="24" customHeight="1" hidden="1">
      <c r="A452" s="27">
        <v>12</v>
      </c>
      <c r="B452" s="27">
        <v>1</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30"/>
      <c r="AM452" s="30"/>
      <c r="AN452" s="30"/>
      <c r="AO452" s="30"/>
      <c r="AP452" s="30"/>
      <c r="AQ452" s="28"/>
      <c r="AR452" s="28"/>
      <c r="AS452" s="28"/>
      <c r="AT452" s="28"/>
      <c r="AU452" s="31"/>
      <c r="AV452" s="32"/>
      <c r="AW452" s="32"/>
      <c r="AX452" s="33"/>
      <c r="AY452" s="1"/>
    </row>
    <row r="453" spans="1:51" ht="24" customHeight="1" hidden="1">
      <c r="A453" s="27">
        <v>13</v>
      </c>
      <c r="B453" s="27"/>
      <c r="C453" s="37"/>
      <c r="D453" s="38"/>
      <c r="E453" s="38"/>
      <c r="F453" s="38"/>
      <c r="G453" s="38"/>
      <c r="H453" s="38"/>
      <c r="I453" s="38"/>
      <c r="J453" s="38"/>
      <c r="K453" s="38"/>
      <c r="L453" s="39"/>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6"/>
      <c r="AK453" s="29"/>
      <c r="AL453" s="30"/>
      <c r="AM453" s="30"/>
      <c r="AN453" s="30"/>
      <c r="AO453" s="30"/>
      <c r="AP453" s="30"/>
      <c r="AQ453" s="28"/>
      <c r="AR453" s="28"/>
      <c r="AS453" s="28"/>
      <c r="AT453" s="28"/>
      <c r="AU453" s="31"/>
      <c r="AV453" s="32"/>
      <c r="AW453" s="32"/>
      <c r="AX453" s="33"/>
      <c r="AY453" s="1"/>
    </row>
    <row r="454" spans="1:51" ht="24" customHeight="1" hidden="1">
      <c r="A454" s="27">
        <v>14</v>
      </c>
      <c r="B454" s="27">
        <v>1</v>
      </c>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30"/>
      <c r="AM454" s="30"/>
      <c r="AN454" s="30"/>
      <c r="AO454" s="30"/>
      <c r="AP454" s="30"/>
      <c r="AQ454" s="28"/>
      <c r="AR454" s="28"/>
      <c r="AS454" s="28"/>
      <c r="AT454" s="28"/>
      <c r="AU454" s="31"/>
      <c r="AV454" s="32"/>
      <c r="AW454" s="32"/>
      <c r="AX454" s="33"/>
      <c r="AY454" s="1"/>
    </row>
    <row r="455" spans="1:51" ht="24" customHeight="1" hidden="1">
      <c r="A455" s="27">
        <v>15</v>
      </c>
      <c r="B455" s="27"/>
      <c r="C455" s="28"/>
      <c r="D455" s="28"/>
      <c r="E455" s="28"/>
      <c r="F455" s="28"/>
      <c r="G455" s="28"/>
      <c r="H455" s="28"/>
      <c r="I455" s="28"/>
      <c r="J455" s="28"/>
      <c r="K455" s="28"/>
      <c r="L455" s="28"/>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6"/>
      <c r="AK455" s="29"/>
      <c r="AL455" s="30"/>
      <c r="AM455" s="30"/>
      <c r="AN455" s="30"/>
      <c r="AO455" s="30"/>
      <c r="AP455" s="30"/>
      <c r="AQ455" s="28"/>
      <c r="AR455" s="28"/>
      <c r="AS455" s="28"/>
      <c r="AT455" s="28"/>
      <c r="AU455" s="31"/>
      <c r="AV455" s="32"/>
      <c r="AW455" s="32"/>
      <c r="AX455" s="33"/>
      <c r="AY455" s="1"/>
    </row>
    <row r="456" spans="1:51" ht="24" customHeight="1" hidden="1">
      <c r="A456" s="27">
        <v>16</v>
      </c>
      <c r="B456" s="27">
        <v>1</v>
      </c>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30"/>
      <c r="AM456" s="30"/>
      <c r="AN456" s="30"/>
      <c r="AO456" s="30"/>
      <c r="AP456" s="30"/>
      <c r="AQ456" s="28"/>
      <c r="AR456" s="28"/>
      <c r="AS456" s="28"/>
      <c r="AT456" s="28"/>
      <c r="AU456" s="31"/>
      <c r="AV456" s="32"/>
      <c r="AW456" s="32"/>
      <c r="AX456" s="33"/>
      <c r="AY456" s="1"/>
    </row>
    <row r="457" spans="1:51" ht="24" customHeight="1" hidden="1">
      <c r="A457" s="27">
        <v>17</v>
      </c>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30"/>
      <c r="AM457" s="30"/>
      <c r="AN457" s="30"/>
      <c r="AO457" s="30"/>
      <c r="AP457" s="30"/>
      <c r="AQ457" s="28"/>
      <c r="AR457" s="28"/>
      <c r="AS457" s="28"/>
      <c r="AT457" s="28"/>
      <c r="AU457" s="31"/>
      <c r="AV457" s="32"/>
      <c r="AW457" s="32"/>
      <c r="AX457" s="33"/>
      <c r="AY457" s="1"/>
    </row>
    <row r="458" spans="1:51" ht="24" customHeight="1" hidden="1">
      <c r="A458" s="27">
        <v>18</v>
      </c>
      <c r="B458" s="27">
        <v>1</v>
      </c>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30"/>
      <c r="AM458" s="30"/>
      <c r="AN458" s="30"/>
      <c r="AO458" s="30"/>
      <c r="AP458" s="30"/>
      <c r="AQ458" s="28"/>
      <c r="AR458" s="28"/>
      <c r="AS458" s="28"/>
      <c r="AT458" s="28"/>
      <c r="AU458" s="31"/>
      <c r="AV458" s="32"/>
      <c r="AW458" s="32"/>
      <c r="AX458" s="33"/>
      <c r="AY458" s="1"/>
    </row>
    <row r="459" spans="1:51" ht="24" customHeight="1" hidden="1">
      <c r="A459" s="27">
        <v>19</v>
      </c>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30"/>
      <c r="AM459" s="30"/>
      <c r="AN459" s="30"/>
      <c r="AO459" s="30"/>
      <c r="AP459" s="30"/>
      <c r="AQ459" s="28"/>
      <c r="AR459" s="28"/>
      <c r="AS459" s="28"/>
      <c r="AT459" s="28"/>
      <c r="AU459" s="31"/>
      <c r="AV459" s="32"/>
      <c r="AW459" s="32"/>
      <c r="AX459" s="33"/>
      <c r="AY459" s="1"/>
    </row>
    <row r="460" spans="1:51" ht="24" customHeight="1" hidden="1">
      <c r="A460" s="27">
        <v>20</v>
      </c>
      <c r="B460" s="27">
        <v>1</v>
      </c>
      <c r="C460" s="37"/>
      <c r="D460" s="38"/>
      <c r="E460" s="38"/>
      <c r="F460" s="38"/>
      <c r="G460" s="38"/>
      <c r="H460" s="38"/>
      <c r="I460" s="38"/>
      <c r="J460" s="38"/>
      <c r="K460" s="38"/>
      <c r="L460" s="39"/>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6"/>
      <c r="AK460" s="29"/>
      <c r="AL460" s="30"/>
      <c r="AM460" s="30"/>
      <c r="AN460" s="30"/>
      <c r="AO460" s="30"/>
      <c r="AP460" s="30"/>
      <c r="AQ460" s="28"/>
      <c r="AR460" s="28"/>
      <c r="AS460" s="28"/>
      <c r="AT460" s="28"/>
      <c r="AU460" s="31"/>
      <c r="AV460" s="32"/>
      <c r="AW460" s="32"/>
      <c r="AX460" s="33"/>
      <c r="AY460" s="1"/>
    </row>
    <row r="461" spans="1:51" ht="24" customHeight="1" hidden="1">
      <c r="A461" s="27">
        <v>21</v>
      </c>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30"/>
      <c r="AM461" s="30"/>
      <c r="AN461" s="30"/>
      <c r="AO461" s="30"/>
      <c r="AP461" s="30"/>
      <c r="AQ461" s="28"/>
      <c r="AR461" s="28"/>
      <c r="AS461" s="28"/>
      <c r="AT461" s="28"/>
      <c r="AU461" s="31"/>
      <c r="AV461" s="32"/>
      <c r="AW461" s="32"/>
      <c r="AX461" s="33"/>
      <c r="AY461" s="1"/>
    </row>
    <row r="462" spans="1:51" ht="24" customHeight="1" hidden="1">
      <c r="A462" s="27">
        <v>22</v>
      </c>
      <c r="B462" s="27">
        <v>1</v>
      </c>
      <c r="C462" s="28"/>
      <c r="D462" s="28"/>
      <c r="E462" s="28"/>
      <c r="F462" s="28"/>
      <c r="G462" s="28"/>
      <c r="H462" s="28"/>
      <c r="I462" s="28"/>
      <c r="J462" s="28"/>
      <c r="K462" s="28"/>
      <c r="L462" s="28"/>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6"/>
      <c r="AK462" s="29"/>
      <c r="AL462" s="30"/>
      <c r="AM462" s="30"/>
      <c r="AN462" s="30"/>
      <c r="AO462" s="30"/>
      <c r="AP462" s="30"/>
      <c r="AQ462" s="28"/>
      <c r="AR462" s="28"/>
      <c r="AS462" s="28"/>
      <c r="AT462" s="28"/>
      <c r="AU462" s="31"/>
      <c r="AV462" s="32"/>
      <c r="AW462" s="32"/>
      <c r="AX462" s="33"/>
      <c r="AY462" s="1"/>
    </row>
    <row r="463" spans="1:51" ht="24" customHeight="1" hidden="1">
      <c r="A463" s="27">
        <v>23</v>
      </c>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30"/>
      <c r="AM463" s="30"/>
      <c r="AN463" s="30"/>
      <c r="AO463" s="30"/>
      <c r="AP463" s="30"/>
      <c r="AQ463" s="28"/>
      <c r="AR463" s="28"/>
      <c r="AS463" s="28"/>
      <c r="AT463" s="28"/>
      <c r="AU463" s="31"/>
      <c r="AV463" s="32"/>
      <c r="AW463" s="32"/>
      <c r="AX463" s="33"/>
      <c r="AY463" s="1"/>
    </row>
    <row r="464" spans="1:51" ht="24" customHeight="1" hidden="1">
      <c r="A464" s="27">
        <v>24</v>
      </c>
      <c r="B464" s="27">
        <v>1</v>
      </c>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30"/>
      <c r="AM464" s="30"/>
      <c r="AN464" s="30"/>
      <c r="AO464" s="30"/>
      <c r="AP464" s="30"/>
      <c r="AQ464" s="28"/>
      <c r="AR464" s="28"/>
      <c r="AS464" s="28"/>
      <c r="AT464" s="28"/>
      <c r="AU464" s="31"/>
      <c r="AV464" s="32"/>
      <c r="AW464" s="32"/>
      <c r="AX464" s="33"/>
      <c r="AY464" s="1"/>
    </row>
    <row r="465" spans="1:51" ht="24" customHeight="1" hidden="1">
      <c r="A465" s="27">
        <v>25</v>
      </c>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30"/>
      <c r="AM465" s="30"/>
      <c r="AN465" s="30"/>
      <c r="AO465" s="30"/>
      <c r="AP465" s="30"/>
      <c r="AQ465" s="28"/>
      <c r="AR465" s="28"/>
      <c r="AS465" s="28"/>
      <c r="AT465" s="28"/>
      <c r="AU465" s="31"/>
      <c r="AV465" s="32"/>
      <c r="AW465" s="32"/>
      <c r="AX465" s="33"/>
      <c r="AY465" s="1"/>
    </row>
    <row r="466" spans="1:51" ht="24" customHeight="1" hidden="1">
      <c r="A466" s="27">
        <v>26</v>
      </c>
      <c r="B466" s="27">
        <v>1</v>
      </c>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9"/>
      <c r="AL466" s="30"/>
      <c r="AM466" s="30"/>
      <c r="AN466" s="30"/>
      <c r="AO466" s="30"/>
      <c r="AP466" s="30"/>
      <c r="AQ466" s="28"/>
      <c r="AR466" s="28"/>
      <c r="AS466" s="28"/>
      <c r="AT466" s="28"/>
      <c r="AU466" s="31"/>
      <c r="AV466" s="32"/>
      <c r="AW466" s="32"/>
      <c r="AX466" s="33"/>
      <c r="AY466" s="1"/>
    </row>
    <row r="467" spans="1:51" ht="24" customHeight="1" hidden="1">
      <c r="A467" s="27">
        <v>27</v>
      </c>
      <c r="B467" s="27"/>
      <c r="C467" s="28"/>
      <c r="D467" s="28"/>
      <c r="E467" s="28"/>
      <c r="F467" s="28"/>
      <c r="G467" s="28"/>
      <c r="H467" s="28"/>
      <c r="I467" s="28"/>
      <c r="J467" s="28"/>
      <c r="K467" s="28"/>
      <c r="L467" s="28"/>
      <c r="M467" s="34"/>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6"/>
      <c r="AK467" s="29"/>
      <c r="AL467" s="30"/>
      <c r="AM467" s="30"/>
      <c r="AN467" s="30"/>
      <c r="AO467" s="30"/>
      <c r="AP467" s="30"/>
      <c r="AQ467" s="28"/>
      <c r="AR467" s="28"/>
      <c r="AS467" s="28"/>
      <c r="AT467" s="28"/>
      <c r="AU467" s="31"/>
      <c r="AV467" s="32"/>
      <c r="AW467" s="32"/>
      <c r="AX467" s="33"/>
      <c r="AY467" s="1"/>
    </row>
    <row r="468" spans="1:51" ht="24" customHeight="1" hidden="1">
      <c r="A468" s="27">
        <v>28</v>
      </c>
      <c r="B468" s="27">
        <v>1</v>
      </c>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9"/>
      <c r="AL468" s="30"/>
      <c r="AM468" s="30"/>
      <c r="AN468" s="30"/>
      <c r="AO468" s="30"/>
      <c r="AP468" s="30"/>
      <c r="AQ468" s="28"/>
      <c r="AR468" s="28"/>
      <c r="AS468" s="28"/>
      <c r="AT468" s="28"/>
      <c r="AU468" s="31"/>
      <c r="AV468" s="32"/>
      <c r="AW468" s="32"/>
      <c r="AX468" s="33"/>
      <c r="AY468" s="1"/>
    </row>
    <row r="469" spans="1:51" ht="24" customHeight="1" hidden="1">
      <c r="A469" s="27">
        <v>29</v>
      </c>
      <c r="B469" s="27"/>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9"/>
      <c r="AL469" s="30"/>
      <c r="AM469" s="30"/>
      <c r="AN469" s="30"/>
      <c r="AO469" s="30"/>
      <c r="AP469" s="30"/>
      <c r="AQ469" s="28"/>
      <c r="AR469" s="28"/>
      <c r="AS469" s="28"/>
      <c r="AT469" s="28"/>
      <c r="AU469" s="31"/>
      <c r="AV469" s="32"/>
      <c r="AW469" s="32"/>
      <c r="AX469" s="33"/>
      <c r="AY469" s="1"/>
    </row>
    <row r="470" spans="1:51" ht="24" customHeight="1" hidden="1">
      <c r="A470" s="27">
        <v>30</v>
      </c>
      <c r="B470" s="27">
        <v>1</v>
      </c>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9"/>
      <c r="AL470" s="30"/>
      <c r="AM470" s="30"/>
      <c r="AN470" s="30"/>
      <c r="AO470" s="30"/>
      <c r="AP470" s="30"/>
      <c r="AQ470" s="28"/>
      <c r="AR470" s="28"/>
      <c r="AS470" s="28"/>
      <c r="AT470" s="28"/>
      <c r="AU470" s="31"/>
      <c r="AV470" s="32"/>
      <c r="AW470" s="32"/>
      <c r="AX470" s="33"/>
      <c r="AY470" s="1"/>
    </row>
    <row r="472" ht="12.75">
      <c r="B472" s="3" t="s">
        <v>190</v>
      </c>
    </row>
    <row r="473" spans="1:50" ht="34.5" customHeight="1">
      <c r="A473" s="27"/>
      <c r="B473" s="27"/>
      <c r="C473" s="47" t="s">
        <v>152</v>
      </c>
      <c r="D473" s="47"/>
      <c r="E473" s="47"/>
      <c r="F473" s="47"/>
      <c r="G473" s="47"/>
      <c r="H473" s="47"/>
      <c r="I473" s="47"/>
      <c r="J473" s="47"/>
      <c r="K473" s="47"/>
      <c r="L473" s="47"/>
      <c r="M473" s="47" t="s">
        <v>153</v>
      </c>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8" t="s">
        <v>154</v>
      </c>
      <c r="AL473" s="47"/>
      <c r="AM473" s="47"/>
      <c r="AN473" s="47"/>
      <c r="AO473" s="47"/>
      <c r="AP473" s="47"/>
      <c r="AQ473" s="47" t="s">
        <v>155</v>
      </c>
      <c r="AR473" s="47"/>
      <c r="AS473" s="47"/>
      <c r="AT473" s="47"/>
      <c r="AU473" s="49" t="s">
        <v>156</v>
      </c>
      <c r="AV473" s="50"/>
      <c r="AW473" s="50"/>
      <c r="AX473" s="51"/>
    </row>
    <row r="474" spans="1:50" ht="24" customHeight="1">
      <c r="A474" s="27">
        <v>1</v>
      </c>
      <c r="B474" s="27">
        <v>1</v>
      </c>
      <c r="C474" s="40" t="s">
        <v>183</v>
      </c>
      <c r="D474" s="40"/>
      <c r="E474" s="40"/>
      <c r="F474" s="40"/>
      <c r="G474" s="40"/>
      <c r="H474" s="40"/>
      <c r="I474" s="40"/>
      <c r="J474" s="40"/>
      <c r="K474" s="40"/>
      <c r="L474" s="40"/>
      <c r="M474" s="40" t="s">
        <v>188</v>
      </c>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f>12711964000/1000000</f>
        <v>12711.964</v>
      </c>
      <c r="AL474" s="42"/>
      <c r="AM474" s="42"/>
      <c r="AN474" s="42"/>
      <c r="AO474" s="42"/>
      <c r="AP474" s="42"/>
      <c r="AQ474" s="43" t="s">
        <v>185</v>
      </c>
      <c r="AR474" s="43"/>
      <c r="AS474" s="43"/>
      <c r="AT474" s="43"/>
      <c r="AU474" s="44" t="s">
        <v>185</v>
      </c>
      <c r="AV474" s="45"/>
      <c r="AW474" s="45"/>
      <c r="AX474" s="46"/>
    </row>
    <row r="475" spans="1:50" ht="24" customHeight="1">
      <c r="A475" s="27">
        <v>2</v>
      </c>
      <c r="B475" s="27">
        <v>1</v>
      </c>
      <c r="C475" s="40" t="s">
        <v>186</v>
      </c>
      <c r="D475" s="40"/>
      <c r="E475" s="40"/>
      <c r="F475" s="40"/>
      <c r="G475" s="40"/>
      <c r="H475" s="40"/>
      <c r="I475" s="40"/>
      <c r="J475" s="40"/>
      <c r="K475" s="40"/>
      <c r="L475" s="40"/>
      <c r="M475" s="40" t="s">
        <v>188</v>
      </c>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f>3828709000/1000000</f>
        <v>3828.709</v>
      </c>
      <c r="AL475" s="42"/>
      <c r="AM475" s="42"/>
      <c r="AN475" s="42"/>
      <c r="AO475" s="42"/>
      <c r="AP475" s="42"/>
      <c r="AQ475" s="43" t="s">
        <v>185</v>
      </c>
      <c r="AR475" s="43"/>
      <c r="AS475" s="43"/>
      <c r="AT475" s="43"/>
      <c r="AU475" s="44" t="s">
        <v>185</v>
      </c>
      <c r="AV475" s="45"/>
      <c r="AW475" s="45"/>
      <c r="AX475" s="46"/>
    </row>
    <row r="476" spans="1:50" ht="24" customHeight="1">
      <c r="A476" s="27">
        <v>3</v>
      </c>
      <c r="B476" s="27">
        <v>1</v>
      </c>
      <c r="C476" s="40" t="s">
        <v>187</v>
      </c>
      <c r="D476" s="40"/>
      <c r="E476" s="40"/>
      <c r="F476" s="40"/>
      <c r="G476" s="40"/>
      <c r="H476" s="40"/>
      <c r="I476" s="40"/>
      <c r="J476" s="40"/>
      <c r="K476" s="40"/>
      <c r="L476" s="40"/>
      <c r="M476" s="40" t="s">
        <v>188</v>
      </c>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f>2810193000/1000000</f>
        <v>2810.193</v>
      </c>
      <c r="AL476" s="42"/>
      <c r="AM476" s="42"/>
      <c r="AN476" s="42"/>
      <c r="AO476" s="42"/>
      <c r="AP476" s="42"/>
      <c r="AQ476" s="43" t="s">
        <v>185</v>
      </c>
      <c r="AR476" s="43"/>
      <c r="AS476" s="43"/>
      <c r="AT476" s="43"/>
      <c r="AU476" s="44" t="s">
        <v>185</v>
      </c>
      <c r="AV476" s="45"/>
      <c r="AW476" s="45"/>
      <c r="AX476" s="46"/>
    </row>
    <row r="477" spans="1:50" ht="24" customHeight="1">
      <c r="A477" s="27">
        <v>4</v>
      </c>
      <c r="B477" s="27">
        <v>1</v>
      </c>
      <c r="C477" s="40" t="s">
        <v>189</v>
      </c>
      <c r="D477" s="40"/>
      <c r="E477" s="40"/>
      <c r="F477" s="40"/>
      <c r="G477" s="40"/>
      <c r="H477" s="40"/>
      <c r="I477" s="40"/>
      <c r="J477" s="40"/>
      <c r="K477" s="40"/>
      <c r="L477" s="40"/>
      <c r="M477" s="40" t="s">
        <v>188</v>
      </c>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f>1796709000/1000000</f>
        <v>1796.709</v>
      </c>
      <c r="AL477" s="42"/>
      <c r="AM477" s="42"/>
      <c r="AN477" s="42"/>
      <c r="AO477" s="42"/>
      <c r="AP477" s="42"/>
      <c r="AQ477" s="43" t="s">
        <v>185</v>
      </c>
      <c r="AR477" s="43"/>
      <c r="AS477" s="43"/>
      <c r="AT477" s="43"/>
      <c r="AU477" s="44" t="s">
        <v>185</v>
      </c>
      <c r="AV477" s="45"/>
      <c r="AW477" s="45"/>
      <c r="AX477" s="46"/>
    </row>
    <row r="478" spans="1:50" ht="18.75" customHeight="1" hidden="1">
      <c r="A478" s="27">
        <v>5</v>
      </c>
      <c r="B478" s="27">
        <v>1</v>
      </c>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2"/>
      <c r="AM478" s="42"/>
      <c r="AN478" s="42"/>
      <c r="AO478" s="42"/>
      <c r="AP478" s="42"/>
      <c r="AQ478" s="43"/>
      <c r="AR478" s="43"/>
      <c r="AS478" s="43"/>
      <c r="AT478" s="43"/>
      <c r="AU478" s="44"/>
      <c r="AV478" s="45"/>
      <c r="AW478" s="45"/>
      <c r="AX478" s="46"/>
    </row>
    <row r="479" spans="1:50" ht="24" customHeight="1" hidden="1">
      <c r="A479" s="27">
        <v>6</v>
      </c>
      <c r="B479" s="27">
        <v>1</v>
      </c>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2"/>
      <c r="AM479" s="42"/>
      <c r="AN479" s="42"/>
      <c r="AO479" s="42"/>
      <c r="AP479" s="42"/>
      <c r="AQ479" s="43"/>
      <c r="AR479" s="43"/>
      <c r="AS479" s="43"/>
      <c r="AT479" s="43"/>
      <c r="AU479" s="44"/>
      <c r="AV479" s="45"/>
      <c r="AW479" s="45"/>
      <c r="AX479" s="46"/>
    </row>
    <row r="480" spans="1:50" ht="24" customHeight="1" hidden="1">
      <c r="A480" s="27">
        <v>7</v>
      </c>
      <c r="B480" s="27">
        <v>1</v>
      </c>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2"/>
      <c r="AM480" s="42"/>
      <c r="AN480" s="42"/>
      <c r="AO480" s="42"/>
      <c r="AP480" s="42"/>
      <c r="AQ480" s="43"/>
      <c r="AR480" s="43"/>
      <c r="AS480" s="43"/>
      <c r="AT480" s="43"/>
      <c r="AU480" s="44"/>
      <c r="AV480" s="45"/>
      <c r="AW480" s="45"/>
      <c r="AX480" s="46"/>
    </row>
    <row r="481" spans="1:51" ht="24" customHeight="1" hidden="1">
      <c r="A481" s="27">
        <v>8</v>
      </c>
      <c r="B481" s="27">
        <v>1</v>
      </c>
      <c r="C481" s="28"/>
      <c r="D481" s="28"/>
      <c r="E481" s="28"/>
      <c r="F481" s="28"/>
      <c r="G481" s="28"/>
      <c r="H481" s="28"/>
      <c r="I481" s="28"/>
      <c r="J481" s="28"/>
      <c r="K481" s="28"/>
      <c r="L481" s="28"/>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6"/>
      <c r="AK481" s="29"/>
      <c r="AL481" s="30"/>
      <c r="AM481" s="30"/>
      <c r="AN481" s="30"/>
      <c r="AO481" s="30"/>
      <c r="AP481" s="30"/>
      <c r="AQ481" s="28"/>
      <c r="AR481" s="28"/>
      <c r="AS481" s="28"/>
      <c r="AT481" s="28"/>
      <c r="AU481" s="31"/>
      <c r="AV481" s="32"/>
      <c r="AW481" s="32"/>
      <c r="AX481" s="33"/>
      <c r="AY481" s="1"/>
    </row>
    <row r="482" spans="1:51" ht="24" customHeight="1" hidden="1">
      <c r="A482" s="27">
        <v>9</v>
      </c>
      <c r="B482" s="27"/>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9"/>
      <c r="AL482" s="30"/>
      <c r="AM482" s="30"/>
      <c r="AN482" s="30"/>
      <c r="AO482" s="30"/>
      <c r="AP482" s="30"/>
      <c r="AQ482" s="28"/>
      <c r="AR482" s="28"/>
      <c r="AS482" s="28"/>
      <c r="AT482" s="28"/>
      <c r="AU482" s="31"/>
      <c r="AV482" s="32"/>
      <c r="AW482" s="32"/>
      <c r="AX482" s="33"/>
      <c r="AY482" s="1"/>
    </row>
    <row r="483" spans="1:51" ht="24" customHeight="1" hidden="1">
      <c r="A483" s="27">
        <v>10</v>
      </c>
      <c r="B483" s="27">
        <v>1</v>
      </c>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9"/>
      <c r="AL483" s="30"/>
      <c r="AM483" s="30"/>
      <c r="AN483" s="30"/>
      <c r="AO483" s="30"/>
      <c r="AP483" s="30"/>
      <c r="AQ483" s="28"/>
      <c r="AR483" s="28"/>
      <c r="AS483" s="28"/>
      <c r="AT483" s="28"/>
      <c r="AU483" s="31"/>
      <c r="AV483" s="32"/>
      <c r="AW483" s="32"/>
      <c r="AX483" s="33"/>
      <c r="AY483" s="1"/>
    </row>
    <row r="484" spans="1:51" ht="24" customHeight="1" hidden="1">
      <c r="A484" s="27">
        <v>11</v>
      </c>
      <c r="B484" s="27"/>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9"/>
      <c r="AL484" s="30"/>
      <c r="AM484" s="30"/>
      <c r="AN484" s="30"/>
      <c r="AO484" s="30"/>
      <c r="AP484" s="30"/>
      <c r="AQ484" s="28"/>
      <c r="AR484" s="28"/>
      <c r="AS484" s="28"/>
      <c r="AT484" s="28"/>
      <c r="AU484" s="31"/>
      <c r="AV484" s="32"/>
      <c r="AW484" s="32"/>
      <c r="AX484" s="33"/>
      <c r="AY484" s="1"/>
    </row>
    <row r="485" spans="1:51" ht="24" customHeight="1" hidden="1">
      <c r="A485" s="27">
        <v>12</v>
      </c>
      <c r="B485" s="27">
        <v>1</v>
      </c>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9"/>
      <c r="AL485" s="30"/>
      <c r="AM485" s="30"/>
      <c r="AN485" s="30"/>
      <c r="AO485" s="30"/>
      <c r="AP485" s="30"/>
      <c r="AQ485" s="28"/>
      <c r="AR485" s="28"/>
      <c r="AS485" s="28"/>
      <c r="AT485" s="28"/>
      <c r="AU485" s="31"/>
      <c r="AV485" s="32"/>
      <c r="AW485" s="32"/>
      <c r="AX485" s="33"/>
      <c r="AY485" s="1"/>
    </row>
    <row r="486" spans="1:51" ht="24" customHeight="1" hidden="1">
      <c r="A486" s="27">
        <v>13</v>
      </c>
      <c r="B486" s="27"/>
      <c r="C486" s="37"/>
      <c r="D486" s="38"/>
      <c r="E486" s="38"/>
      <c r="F486" s="38"/>
      <c r="G486" s="38"/>
      <c r="H486" s="38"/>
      <c r="I486" s="38"/>
      <c r="J486" s="38"/>
      <c r="K486" s="38"/>
      <c r="L486" s="39"/>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6"/>
      <c r="AK486" s="29"/>
      <c r="AL486" s="30"/>
      <c r="AM486" s="30"/>
      <c r="AN486" s="30"/>
      <c r="AO486" s="30"/>
      <c r="AP486" s="30"/>
      <c r="AQ486" s="28"/>
      <c r="AR486" s="28"/>
      <c r="AS486" s="28"/>
      <c r="AT486" s="28"/>
      <c r="AU486" s="31"/>
      <c r="AV486" s="32"/>
      <c r="AW486" s="32"/>
      <c r="AX486" s="33"/>
      <c r="AY486" s="1"/>
    </row>
    <row r="487" spans="1:51" ht="24" customHeight="1" hidden="1">
      <c r="A487" s="27">
        <v>14</v>
      </c>
      <c r="B487" s="27">
        <v>1</v>
      </c>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9"/>
      <c r="AL487" s="30"/>
      <c r="AM487" s="30"/>
      <c r="AN487" s="30"/>
      <c r="AO487" s="30"/>
      <c r="AP487" s="30"/>
      <c r="AQ487" s="28"/>
      <c r="AR487" s="28"/>
      <c r="AS487" s="28"/>
      <c r="AT487" s="28"/>
      <c r="AU487" s="31"/>
      <c r="AV487" s="32"/>
      <c r="AW487" s="32"/>
      <c r="AX487" s="33"/>
      <c r="AY487" s="1"/>
    </row>
    <row r="488" spans="1:51" ht="24" customHeight="1" hidden="1">
      <c r="A488" s="27">
        <v>15</v>
      </c>
      <c r="B488" s="27"/>
      <c r="C488" s="28"/>
      <c r="D488" s="28"/>
      <c r="E488" s="28"/>
      <c r="F488" s="28"/>
      <c r="G488" s="28"/>
      <c r="H488" s="28"/>
      <c r="I488" s="28"/>
      <c r="J488" s="28"/>
      <c r="K488" s="28"/>
      <c r="L488" s="28"/>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6"/>
      <c r="AK488" s="29"/>
      <c r="AL488" s="30"/>
      <c r="AM488" s="30"/>
      <c r="AN488" s="30"/>
      <c r="AO488" s="30"/>
      <c r="AP488" s="30"/>
      <c r="AQ488" s="28"/>
      <c r="AR488" s="28"/>
      <c r="AS488" s="28"/>
      <c r="AT488" s="28"/>
      <c r="AU488" s="31"/>
      <c r="AV488" s="32"/>
      <c r="AW488" s="32"/>
      <c r="AX488" s="33"/>
      <c r="AY488" s="1"/>
    </row>
    <row r="489" spans="1:51" ht="24" customHeight="1" hidden="1">
      <c r="A489" s="27">
        <v>16</v>
      </c>
      <c r="B489" s="27">
        <v>1</v>
      </c>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9"/>
      <c r="AL489" s="30"/>
      <c r="AM489" s="30"/>
      <c r="AN489" s="30"/>
      <c r="AO489" s="30"/>
      <c r="AP489" s="30"/>
      <c r="AQ489" s="28"/>
      <c r="AR489" s="28"/>
      <c r="AS489" s="28"/>
      <c r="AT489" s="28"/>
      <c r="AU489" s="31"/>
      <c r="AV489" s="32"/>
      <c r="AW489" s="32"/>
      <c r="AX489" s="33"/>
      <c r="AY489" s="1"/>
    </row>
    <row r="490" spans="1:51" ht="24" customHeight="1" hidden="1">
      <c r="A490" s="27">
        <v>17</v>
      </c>
      <c r="B490" s="27"/>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9"/>
      <c r="AL490" s="30"/>
      <c r="AM490" s="30"/>
      <c r="AN490" s="30"/>
      <c r="AO490" s="30"/>
      <c r="AP490" s="30"/>
      <c r="AQ490" s="28"/>
      <c r="AR490" s="28"/>
      <c r="AS490" s="28"/>
      <c r="AT490" s="28"/>
      <c r="AU490" s="31"/>
      <c r="AV490" s="32"/>
      <c r="AW490" s="32"/>
      <c r="AX490" s="33"/>
      <c r="AY490" s="1"/>
    </row>
    <row r="491" spans="1:51" ht="24" customHeight="1" hidden="1">
      <c r="A491" s="27">
        <v>18</v>
      </c>
      <c r="B491" s="27">
        <v>1</v>
      </c>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9"/>
      <c r="AL491" s="30"/>
      <c r="AM491" s="30"/>
      <c r="AN491" s="30"/>
      <c r="AO491" s="30"/>
      <c r="AP491" s="30"/>
      <c r="AQ491" s="28"/>
      <c r="AR491" s="28"/>
      <c r="AS491" s="28"/>
      <c r="AT491" s="28"/>
      <c r="AU491" s="31"/>
      <c r="AV491" s="32"/>
      <c r="AW491" s="32"/>
      <c r="AX491" s="33"/>
      <c r="AY491" s="1"/>
    </row>
    <row r="492" spans="1:51" ht="24" customHeight="1" hidden="1">
      <c r="A492" s="27">
        <v>19</v>
      </c>
      <c r="B492" s="27"/>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9"/>
      <c r="AL492" s="30"/>
      <c r="AM492" s="30"/>
      <c r="AN492" s="30"/>
      <c r="AO492" s="30"/>
      <c r="AP492" s="30"/>
      <c r="AQ492" s="28"/>
      <c r="AR492" s="28"/>
      <c r="AS492" s="28"/>
      <c r="AT492" s="28"/>
      <c r="AU492" s="31"/>
      <c r="AV492" s="32"/>
      <c r="AW492" s="32"/>
      <c r="AX492" s="33"/>
      <c r="AY492" s="1"/>
    </row>
    <row r="493" spans="1:51" ht="24" customHeight="1" hidden="1">
      <c r="A493" s="27">
        <v>20</v>
      </c>
      <c r="B493" s="27">
        <v>1</v>
      </c>
      <c r="C493" s="37"/>
      <c r="D493" s="38"/>
      <c r="E493" s="38"/>
      <c r="F493" s="38"/>
      <c r="G493" s="38"/>
      <c r="H493" s="38"/>
      <c r="I493" s="38"/>
      <c r="J493" s="38"/>
      <c r="K493" s="38"/>
      <c r="L493" s="39"/>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6"/>
      <c r="AK493" s="29"/>
      <c r="AL493" s="30"/>
      <c r="AM493" s="30"/>
      <c r="AN493" s="30"/>
      <c r="AO493" s="30"/>
      <c r="AP493" s="30"/>
      <c r="AQ493" s="28"/>
      <c r="AR493" s="28"/>
      <c r="AS493" s="28"/>
      <c r="AT493" s="28"/>
      <c r="AU493" s="31"/>
      <c r="AV493" s="32"/>
      <c r="AW493" s="32"/>
      <c r="AX493" s="33"/>
      <c r="AY493" s="1"/>
    </row>
    <row r="494" spans="1:51" ht="24" customHeight="1" hidden="1">
      <c r="A494" s="27">
        <v>21</v>
      </c>
      <c r="B494" s="27"/>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9"/>
      <c r="AL494" s="30"/>
      <c r="AM494" s="30"/>
      <c r="AN494" s="30"/>
      <c r="AO494" s="30"/>
      <c r="AP494" s="30"/>
      <c r="AQ494" s="28"/>
      <c r="AR494" s="28"/>
      <c r="AS494" s="28"/>
      <c r="AT494" s="28"/>
      <c r="AU494" s="31"/>
      <c r="AV494" s="32"/>
      <c r="AW494" s="32"/>
      <c r="AX494" s="33"/>
      <c r="AY494" s="1"/>
    </row>
    <row r="495" spans="1:51" ht="24" customHeight="1" hidden="1">
      <c r="A495" s="27">
        <v>22</v>
      </c>
      <c r="B495" s="27">
        <v>1</v>
      </c>
      <c r="C495" s="28"/>
      <c r="D495" s="28"/>
      <c r="E495" s="28"/>
      <c r="F495" s="28"/>
      <c r="G495" s="28"/>
      <c r="H495" s="28"/>
      <c r="I495" s="28"/>
      <c r="J495" s="28"/>
      <c r="K495" s="28"/>
      <c r="L495" s="28"/>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6"/>
      <c r="AK495" s="29"/>
      <c r="AL495" s="30"/>
      <c r="AM495" s="30"/>
      <c r="AN495" s="30"/>
      <c r="AO495" s="30"/>
      <c r="AP495" s="30"/>
      <c r="AQ495" s="28"/>
      <c r="AR495" s="28"/>
      <c r="AS495" s="28"/>
      <c r="AT495" s="28"/>
      <c r="AU495" s="31"/>
      <c r="AV495" s="32"/>
      <c r="AW495" s="32"/>
      <c r="AX495" s="33"/>
      <c r="AY495" s="1"/>
    </row>
    <row r="496" spans="1:51" ht="24" customHeight="1" hidden="1">
      <c r="A496" s="27">
        <v>23</v>
      </c>
      <c r="B496" s="27"/>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9"/>
      <c r="AL496" s="30"/>
      <c r="AM496" s="30"/>
      <c r="AN496" s="30"/>
      <c r="AO496" s="30"/>
      <c r="AP496" s="30"/>
      <c r="AQ496" s="28"/>
      <c r="AR496" s="28"/>
      <c r="AS496" s="28"/>
      <c r="AT496" s="28"/>
      <c r="AU496" s="31"/>
      <c r="AV496" s="32"/>
      <c r="AW496" s="32"/>
      <c r="AX496" s="33"/>
      <c r="AY496" s="1"/>
    </row>
    <row r="497" spans="1:51" ht="24" customHeight="1" hidden="1">
      <c r="A497" s="27">
        <v>24</v>
      </c>
      <c r="B497" s="27">
        <v>1</v>
      </c>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9"/>
      <c r="AL497" s="30"/>
      <c r="AM497" s="30"/>
      <c r="AN497" s="30"/>
      <c r="AO497" s="30"/>
      <c r="AP497" s="30"/>
      <c r="AQ497" s="28"/>
      <c r="AR497" s="28"/>
      <c r="AS497" s="28"/>
      <c r="AT497" s="28"/>
      <c r="AU497" s="31"/>
      <c r="AV497" s="32"/>
      <c r="AW497" s="32"/>
      <c r="AX497" s="33"/>
      <c r="AY497" s="1"/>
    </row>
    <row r="498" spans="1:51" ht="24" customHeight="1" hidden="1">
      <c r="A498" s="27">
        <v>25</v>
      </c>
      <c r="B498" s="27"/>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9"/>
      <c r="AL498" s="30"/>
      <c r="AM498" s="30"/>
      <c r="AN498" s="30"/>
      <c r="AO498" s="30"/>
      <c r="AP498" s="30"/>
      <c r="AQ498" s="28"/>
      <c r="AR498" s="28"/>
      <c r="AS498" s="28"/>
      <c r="AT498" s="28"/>
      <c r="AU498" s="31"/>
      <c r="AV498" s="32"/>
      <c r="AW498" s="32"/>
      <c r="AX498" s="33"/>
      <c r="AY498" s="1"/>
    </row>
    <row r="499" spans="1:51" ht="24" customHeight="1" hidden="1">
      <c r="A499" s="27">
        <v>26</v>
      </c>
      <c r="B499" s="27">
        <v>1</v>
      </c>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9"/>
      <c r="AL499" s="30"/>
      <c r="AM499" s="30"/>
      <c r="AN499" s="30"/>
      <c r="AO499" s="30"/>
      <c r="AP499" s="30"/>
      <c r="AQ499" s="28"/>
      <c r="AR499" s="28"/>
      <c r="AS499" s="28"/>
      <c r="AT499" s="28"/>
      <c r="AU499" s="31"/>
      <c r="AV499" s="32"/>
      <c r="AW499" s="32"/>
      <c r="AX499" s="33"/>
      <c r="AY499" s="1"/>
    </row>
    <row r="500" spans="1:51" ht="24" customHeight="1" hidden="1">
      <c r="A500" s="27">
        <v>27</v>
      </c>
      <c r="B500" s="27"/>
      <c r="C500" s="28"/>
      <c r="D500" s="28"/>
      <c r="E500" s="28"/>
      <c r="F500" s="28"/>
      <c r="G500" s="28"/>
      <c r="H500" s="28"/>
      <c r="I500" s="28"/>
      <c r="J500" s="28"/>
      <c r="K500" s="28"/>
      <c r="L500" s="28"/>
      <c r="M500" s="34"/>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6"/>
      <c r="AK500" s="29"/>
      <c r="AL500" s="30"/>
      <c r="AM500" s="30"/>
      <c r="AN500" s="30"/>
      <c r="AO500" s="30"/>
      <c r="AP500" s="30"/>
      <c r="AQ500" s="28"/>
      <c r="AR500" s="28"/>
      <c r="AS500" s="28"/>
      <c r="AT500" s="28"/>
      <c r="AU500" s="31"/>
      <c r="AV500" s="32"/>
      <c r="AW500" s="32"/>
      <c r="AX500" s="33"/>
      <c r="AY500" s="1"/>
    </row>
    <row r="501" spans="1:51" ht="24" customHeight="1" hidden="1">
      <c r="A501" s="27">
        <v>28</v>
      </c>
      <c r="B501" s="27">
        <v>1</v>
      </c>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c r="AF501" s="28"/>
      <c r="AG501" s="28"/>
      <c r="AH501" s="28"/>
      <c r="AI501" s="28"/>
      <c r="AJ501" s="28"/>
      <c r="AK501" s="29"/>
      <c r="AL501" s="30"/>
      <c r="AM501" s="30"/>
      <c r="AN501" s="30"/>
      <c r="AO501" s="30"/>
      <c r="AP501" s="30"/>
      <c r="AQ501" s="28"/>
      <c r="AR501" s="28"/>
      <c r="AS501" s="28"/>
      <c r="AT501" s="28"/>
      <c r="AU501" s="31"/>
      <c r="AV501" s="32"/>
      <c r="AW501" s="32"/>
      <c r="AX501" s="33"/>
      <c r="AY501" s="1"/>
    </row>
    <row r="502" spans="1:51" ht="24" customHeight="1" hidden="1">
      <c r="A502" s="27">
        <v>29</v>
      </c>
      <c r="B502" s="27"/>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9"/>
      <c r="AL502" s="30"/>
      <c r="AM502" s="30"/>
      <c r="AN502" s="30"/>
      <c r="AO502" s="30"/>
      <c r="AP502" s="30"/>
      <c r="AQ502" s="28"/>
      <c r="AR502" s="28"/>
      <c r="AS502" s="28"/>
      <c r="AT502" s="28"/>
      <c r="AU502" s="31"/>
      <c r="AV502" s="32"/>
      <c r="AW502" s="32"/>
      <c r="AX502" s="33"/>
      <c r="AY502" s="1"/>
    </row>
    <row r="503" spans="1:51" ht="24" customHeight="1" hidden="1">
      <c r="A503" s="27">
        <v>30</v>
      </c>
      <c r="B503" s="27">
        <v>1</v>
      </c>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9"/>
      <c r="AL503" s="30"/>
      <c r="AM503" s="30"/>
      <c r="AN503" s="30"/>
      <c r="AO503" s="30"/>
      <c r="AP503" s="30"/>
      <c r="AQ503" s="28"/>
      <c r="AR503" s="28"/>
      <c r="AS503" s="28"/>
      <c r="AT503" s="28"/>
      <c r="AU503" s="31"/>
      <c r="AV503" s="32"/>
      <c r="AW503" s="32"/>
      <c r="AX503" s="33"/>
      <c r="AY503" s="1"/>
    </row>
    <row r="505" ht="12.75">
      <c r="B505" s="3" t="s">
        <v>191</v>
      </c>
    </row>
    <row r="506" spans="1:50" ht="34.5" customHeight="1">
      <c r="A506" s="27"/>
      <c r="B506" s="27"/>
      <c r="C506" s="47" t="s">
        <v>152</v>
      </c>
      <c r="D506" s="47"/>
      <c r="E506" s="47"/>
      <c r="F506" s="47"/>
      <c r="G506" s="47"/>
      <c r="H506" s="47"/>
      <c r="I506" s="47"/>
      <c r="J506" s="47"/>
      <c r="K506" s="47"/>
      <c r="L506" s="47"/>
      <c r="M506" s="47" t="s">
        <v>153</v>
      </c>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8" t="s">
        <v>154</v>
      </c>
      <c r="AL506" s="47"/>
      <c r="AM506" s="47"/>
      <c r="AN506" s="47"/>
      <c r="AO506" s="47"/>
      <c r="AP506" s="47"/>
      <c r="AQ506" s="47" t="s">
        <v>155</v>
      </c>
      <c r="AR506" s="47"/>
      <c r="AS506" s="47"/>
      <c r="AT506" s="47"/>
      <c r="AU506" s="49" t="s">
        <v>156</v>
      </c>
      <c r="AV506" s="50"/>
      <c r="AW506" s="50"/>
      <c r="AX506" s="51"/>
    </row>
    <row r="507" spans="1:50" ht="24" customHeight="1">
      <c r="A507" s="27">
        <v>1</v>
      </c>
      <c r="B507" s="27">
        <v>1</v>
      </c>
      <c r="C507" s="40" t="s">
        <v>192</v>
      </c>
      <c r="D507" s="40"/>
      <c r="E507" s="40"/>
      <c r="F507" s="40"/>
      <c r="G507" s="40"/>
      <c r="H507" s="40"/>
      <c r="I507" s="40"/>
      <c r="J507" s="40"/>
      <c r="K507" s="40"/>
      <c r="L507" s="40"/>
      <c r="M507" s="40" t="s">
        <v>188</v>
      </c>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f>2571159000/1000000</f>
        <v>2571.159</v>
      </c>
      <c r="AL507" s="42"/>
      <c r="AM507" s="42"/>
      <c r="AN507" s="42"/>
      <c r="AO507" s="42"/>
      <c r="AP507" s="42"/>
      <c r="AQ507" s="43" t="s">
        <v>185</v>
      </c>
      <c r="AR507" s="43"/>
      <c r="AS507" s="43"/>
      <c r="AT507" s="43"/>
      <c r="AU507" s="44" t="s">
        <v>185</v>
      </c>
      <c r="AV507" s="45"/>
      <c r="AW507" s="45"/>
      <c r="AX507" s="46"/>
    </row>
    <row r="508" spans="1:50" ht="24" customHeight="1">
      <c r="A508" s="27">
        <v>2</v>
      </c>
      <c r="B508" s="27">
        <v>1</v>
      </c>
      <c r="C508" s="40" t="s">
        <v>193</v>
      </c>
      <c r="D508" s="40"/>
      <c r="E508" s="40"/>
      <c r="F508" s="40"/>
      <c r="G508" s="40"/>
      <c r="H508" s="40"/>
      <c r="I508" s="40"/>
      <c r="J508" s="40"/>
      <c r="K508" s="40"/>
      <c r="L508" s="40"/>
      <c r="M508" s="40" t="s">
        <v>188</v>
      </c>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f>2168820000/1000000</f>
        <v>2168.82</v>
      </c>
      <c r="AL508" s="42"/>
      <c r="AM508" s="42"/>
      <c r="AN508" s="42"/>
      <c r="AO508" s="42"/>
      <c r="AP508" s="42"/>
      <c r="AQ508" s="43" t="s">
        <v>185</v>
      </c>
      <c r="AR508" s="43"/>
      <c r="AS508" s="43"/>
      <c r="AT508" s="43"/>
      <c r="AU508" s="44" t="s">
        <v>185</v>
      </c>
      <c r="AV508" s="45"/>
      <c r="AW508" s="45"/>
      <c r="AX508" s="46"/>
    </row>
    <row r="509" spans="1:50" ht="24" customHeight="1">
      <c r="A509" s="27">
        <v>3</v>
      </c>
      <c r="B509" s="27">
        <v>1</v>
      </c>
      <c r="C509" s="40" t="s">
        <v>194</v>
      </c>
      <c r="D509" s="40"/>
      <c r="E509" s="40"/>
      <c r="F509" s="40"/>
      <c r="G509" s="40"/>
      <c r="H509" s="40"/>
      <c r="I509" s="40"/>
      <c r="J509" s="40"/>
      <c r="K509" s="40"/>
      <c r="L509" s="40"/>
      <c r="M509" s="40" t="s">
        <v>188</v>
      </c>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f>2110537000/1000000</f>
        <v>2110.537</v>
      </c>
      <c r="AL509" s="42"/>
      <c r="AM509" s="42"/>
      <c r="AN509" s="42"/>
      <c r="AO509" s="42"/>
      <c r="AP509" s="42"/>
      <c r="AQ509" s="43" t="s">
        <v>185</v>
      </c>
      <c r="AR509" s="43"/>
      <c r="AS509" s="43"/>
      <c r="AT509" s="43"/>
      <c r="AU509" s="44" t="s">
        <v>185</v>
      </c>
      <c r="AV509" s="45"/>
      <c r="AW509" s="45"/>
      <c r="AX509" s="46"/>
    </row>
    <row r="510" spans="1:50" ht="24" customHeight="1">
      <c r="A510" s="27">
        <v>4</v>
      </c>
      <c r="B510" s="27">
        <v>1</v>
      </c>
      <c r="C510" s="40" t="s">
        <v>195</v>
      </c>
      <c r="D510" s="40"/>
      <c r="E510" s="40"/>
      <c r="F510" s="40"/>
      <c r="G510" s="40"/>
      <c r="H510" s="40"/>
      <c r="I510" s="40"/>
      <c r="J510" s="40"/>
      <c r="K510" s="40"/>
      <c r="L510" s="40"/>
      <c r="M510" s="40" t="s">
        <v>188</v>
      </c>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f>1100026000/1000000</f>
        <v>1100.026</v>
      </c>
      <c r="AL510" s="42"/>
      <c r="AM510" s="42"/>
      <c r="AN510" s="42"/>
      <c r="AO510" s="42"/>
      <c r="AP510" s="42"/>
      <c r="AQ510" s="43" t="s">
        <v>185</v>
      </c>
      <c r="AR510" s="43"/>
      <c r="AS510" s="43"/>
      <c r="AT510" s="43"/>
      <c r="AU510" s="44" t="s">
        <v>185</v>
      </c>
      <c r="AV510" s="45"/>
      <c r="AW510" s="45"/>
      <c r="AX510" s="46"/>
    </row>
    <row r="511" spans="1:50" ht="24" customHeight="1">
      <c r="A511" s="27">
        <v>5</v>
      </c>
      <c r="B511" s="27">
        <v>1</v>
      </c>
      <c r="C511" s="40" t="s">
        <v>196</v>
      </c>
      <c r="D511" s="40"/>
      <c r="E511" s="40"/>
      <c r="F511" s="40"/>
      <c r="G511" s="40"/>
      <c r="H511" s="40"/>
      <c r="I511" s="40"/>
      <c r="J511" s="40"/>
      <c r="K511" s="40"/>
      <c r="L511" s="40"/>
      <c r="M511" s="40" t="s">
        <v>188</v>
      </c>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f>918339000/1000000</f>
        <v>918.339</v>
      </c>
      <c r="AL511" s="42"/>
      <c r="AM511" s="42"/>
      <c r="AN511" s="42"/>
      <c r="AO511" s="42"/>
      <c r="AP511" s="42"/>
      <c r="AQ511" s="43" t="s">
        <v>185</v>
      </c>
      <c r="AR511" s="43"/>
      <c r="AS511" s="43"/>
      <c r="AT511" s="43"/>
      <c r="AU511" s="44" t="s">
        <v>185</v>
      </c>
      <c r="AV511" s="45"/>
      <c r="AW511" s="45"/>
      <c r="AX511" s="46"/>
    </row>
    <row r="512" spans="1:50" ht="24" customHeight="1">
      <c r="A512" s="27">
        <v>6</v>
      </c>
      <c r="B512" s="27">
        <v>1</v>
      </c>
      <c r="C512" s="40" t="s">
        <v>197</v>
      </c>
      <c r="D512" s="40"/>
      <c r="E512" s="40"/>
      <c r="F512" s="40"/>
      <c r="G512" s="40"/>
      <c r="H512" s="40"/>
      <c r="I512" s="40"/>
      <c r="J512" s="40"/>
      <c r="K512" s="40"/>
      <c r="L512" s="40"/>
      <c r="M512" s="40" t="s">
        <v>188</v>
      </c>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f>680865000/1000000</f>
        <v>680.865</v>
      </c>
      <c r="AL512" s="42"/>
      <c r="AM512" s="42"/>
      <c r="AN512" s="42"/>
      <c r="AO512" s="42"/>
      <c r="AP512" s="42"/>
      <c r="AQ512" s="43" t="s">
        <v>185</v>
      </c>
      <c r="AR512" s="43"/>
      <c r="AS512" s="43"/>
      <c r="AT512" s="43"/>
      <c r="AU512" s="44" t="s">
        <v>185</v>
      </c>
      <c r="AV512" s="45"/>
      <c r="AW512" s="45"/>
      <c r="AX512" s="46"/>
    </row>
    <row r="513" spans="1:50" ht="24" customHeight="1">
      <c r="A513" s="27">
        <v>7</v>
      </c>
      <c r="B513" s="27">
        <v>1</v>
      </c>
      <c r="C513" s="40" t="s">
        <v>198</v>
      </c>
      <c r="D513" s="40"/>
      <c r="E513" s="40"/>
      <c r="F513" s="40"/>
      <c r="G513" s="40"/>
      <c r="H513" s="40"/>
      <c r="I513" s="40"/>
      <c r="J513" s="40"/>
      <c r="K513" s="40"/>
      <c r="L513" s="40"/>
      <c r="M513" s="40" t="s">
        <v>188</v>
      </c>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f>594099000/1000000</f>
        <v>594.099</v>
      </c>
      <c r="AL513" s="42"/>
      <c r="AM513" s="42"/>
      <c r="AN513" s="42"/>
      <c r="AO513" s="42"/>
      <c r="AP513" s="42"/>
      <c r="AQ513" s="43" t="s">
        <v>185</v>
      </c>
      <c r="AR513" s="43"/>
      <c r="AS513" s="43"/>
      <c r="AT513" s="43"/>
      <c r="AU513" s="44" t="s">
        <v>185</v>
      </c>
      <c r="AV513" s="45"/>
      <c r="AW513" s="45"/>
      <c r="AX513" s="46"/>
    </row>
    <row r="514" spans="1:50" ht="24" customHeight="1">
      <c r="A514" s="27">
        <v>8</v>
      </c>
      <c r="B514" s="27">
        <v>1</v>
      </c>
      <c r="C514" s="40" t="s">
        <v>199</v>
      </c>
      <c r="D514" s="40"/>
      <c r="E514" s="40"/>
      <c r="F514" s="40"/>
      <c r="G514" s="40"/>
      <c r="H514" s="40"/>
      <c r="I514" s="40"/>
      <c r="J514" s="40"/>
      <c r="K514" s="40"/>
      <c r="L514" s="40"/>
      <c r="M514" s="40" t="s">
        <v>188</v>
      </c>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f>325481000/1000000</f>
        <v>325.481</v>
      </c>
      <c r="AL514" s="42"/>
      <c r="AM514" s="42"/>
      <c r="AN514" s="42"/>
      <c r="AO514" s="42"/>
      <c r="AP514" s="42"/>
      <c r="AQ514" s="43" t="s">
        <v>185</v>
      </c>
      <c r="AR514" s="43"/>
      <c r="AS514" s="43"/>
      <c r="AT514" s="43"/>
      <c r="AU514" s="44" t="s">
        <v>185</v>
      </c>
      <c r="AV514" s="45"/>
      <c r="AW514" s="45"/>
      <c r="AX514" s="46"/>
    </row>
    <row r="515" spans="1:50" ht="24" customHeight="1">
      <c r="A515" s="27">
        <v>9</v>
      </c>
      <c r="B515" s="27">
        <v>1</v>
      </c>
      <c r="C515" s="40" t="s">
        <v>200</v>
      </c>
      <c r="D515" s="40"/>
      <c r="E515" s="40"/>
      <c r="F515" s="40"/>
      <c r="G515" s="40"/>
      <c r="H515" s="40"/>
      <c r="I515" s="40"/>
      <c r="J515" s="40"/>
      <c r="K515" s="40"/>
      <c r="L515" s="40"/>
      <c r="M515" s="40" t="s">
        <v>188</v>
      </c>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f>268874000/1000000</f>
        <v>268.874</v>
      </c>
      <c r="AL515" s="42"/>
      <c r="AM515" s="42"/>
      <c r="AN515" s="42"/>
      <c r="AO515" s="42"/>
      <c r="AP515" s="42"/>
      <c r="AQ515" s="43" t="s">
        <v>185</v>
      </c>
      <c r="AR515" s="43"/>
      <c r="AS515" s="43"/>
      <c r="AT515" s="43"/>
      <c r="AU515" s="44" t="s">
        <v>185</v>
      </c>
      <c r="AV515" s="45"/>
      <c r="AW515" s="45"/>
      <c r="AX515" s="46"/>
    </row>
    <row r="516" spans="1:50" ht="24" customHeight="1">
      <c r="A516" s="27">
        <v>10</v>
      </c>
      <c r="B516" s="27">
        <v>1</v>
      </c>
      <c r="C516" s="40" t="s">
        <v>201</v>
      </c>
      <c r="D516" s="40"/>
      <c r="E516" s="40"/>
      <c r="F516" s="40"/>
      <c r="G516" s="40"/>
      <c r="H516" s="40"/>
      <c r="I516" s="40"/>
      <c r="J516" s="40"/>
      <c r="K516" s="40"/>
      <c r="L516" s="40"/>
      <c r="M516" s="40" t="s">
        <v>188</v>
      </c>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f>252225000/1000000</f>
        <v>252.225</v>
      </c>
      <c r="AL516" s="42"/>
      <c r="AM516" s="42"/>
      <c r="AN516" s="42"/>
      <c r="AO516" s="42"/>
      <c r="AP516" s="42"/>
      <c r="AQ516" s="43" t="s">
        <v>185</v>
      </c>
      <c r="AR516" s="43"/>
      <c r="AS516" s="43"/>
      <c r="AT516" s="43"/>
      <c r="AU516" s="44" t="s">
        <v>185</v>
      </c>
      <c r="AV516" s="45"/>
      <c r="AW516" s="45"/>
      <c r="AX516" s="46"/>
    </row>
    <row r="517" spans="1:51" ht="24" customHeight="1" hidden="1">
      <c r="A517" s="27">
        <v>11</v>
      </c>
      <c r="B517" s="27"/>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9"/>
      <c r="AL517" s="30"/>
      <c r="AM517" s="30"/>
      <c r="AN517" s="30"/>
      <c r="AO517" s="30"/>
      <c r="AP517" s="30"/>
      <c r="AQ517" s="28"/>
      <c r="AR517" s="28"/>
      <c r="AS517" s="28"/>
      <c r="AT517" s="28"/>
      <c r="AU517" s="31"/>
      <c r="AV517" s="32"/>
      <c r="AW517" s="32"/>
      <c r="AX517" s="33"/>
      <c r="AY517" s="1"/>
    </row>
    <row r="518" spans="1:51" ht="24" customHeight="1" hidden="1">
      <c r="A518" s="27">
        <v>12</v>
      </c>
      <c r="B518" s="27">
        <v>1</v>
      </c>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9"/>
      <c r="AL518" s="30"/>
      <c r="AM518" s="30"/>
      <c r="AN518" s="30"/>
      <c r="AO518" s="30"/>
      <c r="AP518" s="30"/>
      <c r="AQ518" s="28"/>
      <c r="AR518" s="28"/>
      <c r="AS518" s="28"/>
      <c r="AT518" s="28"/>
      <c r="AU518" s="31"/>
      <c r="AV518" s="32"/>
      <c r="AW518" s="32"/>
      <c r="AX518" s="33"/>
      <c r="AY518" s="1"/>
    </row>
    <row r="519" spans="1:51" ht="24" customHeight="1" hidden="1">
      <c r="A519" s="27">
        <v>13</v>
      </c>
      <c r="B519" s="27"/>
      <c r="C519" s="37"/>
      <c r="D519" s="38"/>
      <c r="E519" s="38"/>
      <c r="F519" s="38"/>
      <c r="G519" s="38"/>
      <c r="H519" s="38"/>
      <c r="I519" s="38"/>
      <c r="J519" s="38"/>
      <c r="K519" s="38"/>
      <c r="L519" s="39"/>
      <c r="M519" s="34"/>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6"/>
      <c r="AK519" s="29"/>
      <c r="AL519" s="30"/>
      <c r="AM519" s="30"/>
      <c r="AN519" s="30"/>
      <c r="AO519" s="30"/>
      <c r="AP519" s="30"/>
      <c r="AQ519" s="28"/>
      <c r="AR519" s="28"/>
      <c r="AS519" s="28"/>
      <c r="AT519" s="28"/>
      <c r="AU519" s="31"/>
      <c r="AV519" s="32"/>
      <c r="AW519" s="32"/>
      <c r="AX519" s="33"/>
      <c r="AY519" s="1"/>
    </row>
    <row r="520" spans="1:51" ht="24" customHeight="1" hidden="1">
      <c r="A520" s="27">
        <v>14</v>
      </c>
      <c r="B520" s="27">
        <v>1</v>
      </c>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9"/>
      <c r="AL520" s="30"/>
      <c r="AM520" s="30"/>
      <c r="AN520" s="30"/>
      <c r="AO520" s="30"/>
      <c r="AP520" s="30"/>
      <c r="AQ520" s="28"/>
      <c r="AR520" s="28"/>
      <c r="AS520" s="28"/>
      <c r="AT520" s="28"/>
      <c r="AU520" s="31"/>
      <c r="AV520" s="32"/>
      <c r="AW520" s="32"/>
      <c r="AX520" s="33"/>
      <c r="AY520" s="1"/>
    </row>
    <row r="521" spans="1:51" ht="24" customHeight="1" hidden="1">
      <c r="A521" s="27">
        <v>15</v>
      </c>
      <c r="B521" s="27"/>
      <c r="C521" s="28"/>
      <c r="D521" s="28"/>
      <c r="E521" s="28"/>
      <c r="F521" s="28"/>
      <c r="G521" s="28"/>
      <c r="H521" s="28"/>
      <c r="I521" s="28"/>
      <c r="J521" s="28"/>
      <c r="K521" s="28"/>
      <c r="L521" s="28"/>
      <c r="M521" s="34"/>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6"/>
      <c r="AK521" s="29"/>
      <c r="AL521" s="30"/>
      <c r="AM521" s="30"/>
      <c r="AN521" s="30"/>
      <c r="AO521" s="30"/>
      <c r="AP521" s="30"/>
      <c r="AQ521" s="28"/>
      <c r="AR521" s="28"/>
      <c r="AS521" s="28"/>
      <c r="AT521" s="28"/>
      <c r="AU521" s="31"/>
      <c r="AV521" s="32"/>
      <c r="AW521" s="32"/>
      <c r="AX521" s="33"/>
      <c r="AY521" s="1"/>
    </row>
    <row r="522" spans="1:51" ht="24" customHeight="1" hidden="1">
      <c r="A522" s="27">
        <v>16</v>
      </c>
      <c r="B522" s="27">
        <v>1</v>
      </c>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9"/>
      <c r="AL522" s="30"/>
      <c r="AM522" s="30"/>
      <c r="AN522" s="30"/>
      <c r="AO522" s="30"/>
      <c r="AP522" s="30"/>
      <c r="AQ522" s="28"/>
      <c r="AR522" s="28"/>
      <c r="AS522" s="28"/>
      <c r="AT522" s="28"/>
      <c r="AU522" s="31"/>
      <c r="AV522" s="32"/>
      <c r="AW522" s="32"/>
      <c r="AX522" s="33"/>
      <c r="AY522" s="1"/>
    </row>
    <row r="523" spans="1:51" ht="24" customHeight="1" hidden="1">
      <c r="A523" s="27">
        <v>17</v>
      </c>
      <c r="B523" s="27"/>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9"/>
      <c r="AL523" s="30"/>
      <c r="AM523" s="30"/>
      <c r="AN523" s="30"/>
      <c r="AO523" s="30"/>
      <c r="AP523" s="30"/>
      <c r="AQ523" s="28"/>
      <c r="AR523" s="28"/>
      <c r="AS523" s="28"/>
      <c r="AT523" s="28"/>
      <c r="AU523" s="31"/>
      <c r="AV523" s="32"/>
      <c r="AW523" s="32"/>
      <c r="AX523" s="33"/>
      <c r="AY523" s="1"/>
    </row>
    <row r="524" spans="1:51" ht="24" customHeight="1" hidden="1">
      <c r="A524" s="27">
        <v>18</v>
      </c>
      <c r="B524" s="27">
        <v>1</v>
      </c>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9"/>
      <c r="AL524" s="30"/>
      <c r="AM524" s="30"/>
      <c r="AN524" s="30"/>
      <c r="AO524" s="30"/>
      <c r="AP524" s="30"/>
      <c r="AQ524" s="28"/>
      <c r="AR524" s="28"/>
      <c r="AS524" s="28"/>
      <c r="AT524" s="28"/>
      <c r="AU524" s="31"/>
      <c r="AV524" s="32"/>
      <c r="AW524" s="32"/>
      <c r="AX524" s="33"/>
      <c r="AY524" s="1"/>
    </row>
    <row r="525" spans="1:51" ht="24" customHeight="1" hidden="1">
      <c r="A525" s="27">
        <v>19</v>
      </c>
      <c r="B525" s="27"/>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9"/>
      <c r="AL525" s="30"/>
      <c r="AM525" s="30"/>
      <c r="AN525" s="30"/>
      <c r="AO525" s="30"/>
      <c r="AP525" s="30"/>
      <c r="AQ525" s="28"/>
      <c r="AR525" s="28"/>
      <c r="AS525" s="28"/>
      <c r="AT525" s="28"/>
      <c r="AU525" s="31"/>
      <c r="AV525" s="32"/>
      <c r="AW525" s="32"/>
      <c r="AX525" s="33"/>
      <c r="AY525" s="1"/>
    </row>
    <row r="526" spans="1:51" ht="24" customHeight="1" hidden="1">
      <c r="A526" s="27">
        <v>20</v>
      </c>
      <c r="B526" s="27">
        <v>1</v>
      </c>
      <c r="C526" s="37"/>
      <c r="D526" s="38"/>
      <c r="E526" s="38"/>
      <c r="F526" s="38"/>
      <c r="G526" s="38"/>
      <c r="H526" s="38"/>
      <c r="I526" s="38"/>
      <c r="J526" s="38"/>
      <c r="K526" s="38"/>
      <c r="L526" s="39"/>
      <c r="M526" s="34"/>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6"/>
      <c r="AK526" s="29"/>
      <c r="AL526" s="30"/>
      <c r="AM526" s="30"/>
      <c r="AN526" s="30"/>
      <c r="AO526" s="30"/>
      <c r="AP526" s="30"/>
      <c r="AQ526" s="28"/>
      <c r="AR526" s="28"/>
      <c r="AS526" s="28"/>
      <c r="AT526" s="28"/>
      <c r="AU526" s="31"/>
      <c r="AV526" s="32"/>
      <c r="AW526" s="32"/>
      <c r="AX526" s="33"/>
      <c r="AY526" s="1"/>
    </row>
    <row r="527" spans="1:51" ht="24" customHeight="1" hidden="1">
      <c r="A527" s="27">
        <v>21</v>
      </c>
      <c r="B527" s="27"/>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9"/>
      <c r="AL527" s="30"/>
      <c r="AM527" s="30"/>
      <c r="AN527" s="30"/>
      <c r="AO527" s="30"/>
      <c r="AP527" s="30"/>
      <c r="AQ527" s="28"/>
      <c r="AR527" s="28"/>
      <c r="AS527" s="28"/>
      <c r="AT527" s="28"/>
      <c r="AU527" s="31"/>
      <c r="AV527" s="32"/>
      <c r="AW527" s="32"/>
      <c r="AX527" s="33"/>
      <c r="AY527" s="1"/>
    </row>
    <row r="528" spans="1:51" ht="24" customHeight="1" hidden="1">
      <c r="A528" s="27">
        <v>22</v>
      </c>
      <c r="B528" s="27">
        <v>1</v>
      </c>
      <c r="C528" s="28"/>
      <c r="D528" s="28"/>
      <c r="E528" s="28"/>
      <c r="F528" s="28"/>
      <c r="G528" s="28"/>
      <c r="H528" s="28"/>
      <c r="I528" s="28"/>
      <c r="J528" s="28"/>
      <c r="K528" s="28"/>
      <c r="L528" s="28"/>
      <c r="M528" s="34"/>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6"/>
      <c r="AK528" s="29"/>
      <c r="AL528" s="30"/>
      <c r="AM528" s="30"/>
      <c r="AN528" s="30"/>
      <c r="AO528" s="30"/>
      <c r="AP528" s="30"/>
      <c r="AQ528" s="28"/>
      <c r="AR528" s="28"/>
      <c r="AS528" s="28"/>
      <c r="AT528" s="28"/>
      <c r="AU528" s="31"/>
      <c r="AV528" s="32"/>
      <c r="AW528" s="32"/>
      <c r="AX528" s="33"/>
      <c r="AY528" s="1"/>
    </row>
    <row r="529" spans="1:51" ht="24" customHeight="1" hidden="1">
      <c r="A529" s="27">
        <v>23</v>
      </c>
      <c r="B529" s="27"/>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9"/>
      <c r="AL529" s="30"/>
      <c r="AM529" s="30"/>
      <c r="AN529" s="30"/>
      <c r="AO529" s="30"/>
      <c r="AP529" s="30"/>
      <c r="AQ529" s="28"/>
      <c r="AR529" s="28"/>
      <c r="AS529" s="28"/>
      <c r="AT529" s="28"/>
      <c r="AU529" s="31"/>
      <c r="AV529" s="32"/>
      <c r="AW529" s="32"/>
      <c r="AX529" s="33"/>
      <c r="AY529" s="1"/>
    </row>
    <row r="530" spans="1:51" ht="24" customHeight="1" hidden="1">
      <c r="A530" s="27">
        <v>24</v>
      </c>
      <c r="B530" s="27">
        <v>1</v>
      </c>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9"/>
      <c r="AL530" s="30"/>
      <c r="AM530" s="30"/>
      <c r="AN530" s="30"/>
      <c r="AO530" s="30"/>
      <c r="AP530" s="30"/>
      <c r="AQ530" s="28"/>
      <c r="AR530" s="28"/>
      <c r="AS530" s="28"/>
      <c r="AT530" s="28"/>
      <c r="AU530" s="31"/>
      <c r="AV530" s="32"/>
      <c r="AW530" s="32"/>
      <c r="AX530" s="33"/>
      <c r="AY530" s="1"/>
    </row>
    <row r="531" spans="1:51" ht="24" customHeight="1" hidden="1">
      <c r="A531" s="27">
        <v>25</v>
      </c>
      <c r="B531" s="27"/>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9"/>
      <c r="AL531" s="30"/>
      <c r="AM531" s="30"/>
      <c r="AN531" s="30"/>
      <c r="AO531" s="30"/>
      <c r="AP531" s="30"/>
      <c r="AQ531" s="28"/>
      <c r="AR531" s="28"/>
      <c r="AS531" s="28"/>
      <c r="AT531" s="28"/>
      <c r="AU531" s="31"/>
      <c r="AV531" s="32"/>
      <c r="AW531" s="32"/>
      <c r="AX531" s="33"/>
      <c r="AY531" s="1"/>
    </row>
    <row r="532" spans="1:51" ht="24" customHeight="1" hidden="1">
      <c r="A532" s="27">
        <v>26</v>
      </c>
      <c r="B532" s="27">
        <v>1</v>
      </c>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9"/>
      <c r="AL532" s="30"/>
      <c r="AM532" s="30"/>
      <c r="AN532" s="30"/>
      <c r="AO532" s="30"/>
      <c r="AP532" s="30"/>
      <c r="AQ532" s="28"/>
      <c r="AR532" s="28"/>
      <c r="AS532" s="28"/>
      <c r="AT532" s="28"/>
      <c r="AU532" s="31"/>
      <c r="AV532" s="32"/>
      <c r="AW532" s="32"/>
      <c r="AX532" s="33"/>
      <c r="AY532" s="1"/>
    </row>
    <row r="533" spans="1:51" ht="24" customHeight="1" hidden="1">
      <c r="A533" s="27">
        <v>27</v>
      </c>
      <c r="B533" s="27"/>
      <c r="C533" s="28"/>
      <c r="D533" s="28"/>
      <c r="E533" s="28"/>
      <c r="F533" s="28"/>
      <c r="G533" s="28"/>
      <c r="H533" s="28"/>
      <c r="I533" s="28"/>
      <c r="J533" s="28"/>
      <c r="K533" s="28"/>
      <c r="L533" s="28"/>
      <c r="M533" s="34"/>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6"/>
      <c r="AK533" s="29"/>
      <c r="AL533" s="30"/>
      <c r="AM533" s="30"/>
      <c r="AN533" s="30"/>
      <c r="AO533" s="30"/>
      <c r="AP533" s="30"/>
      <c r="AQ533" s="28"/>
      <c r="AR533" s="28"/>
      <c r="AS533" s="28"/>
      <c r="AT533" s="28"/>
      <c r="AU533" s="31"/>
      <c r="AV533" s="32"/>
      <c r="AW533" s="32"/>
      <c r="AX533" s="33"/>
      <c r="AY533" s="1"/>
    </row>
    <row r="534" spans="1:51" ht="24" customHeight="1" hidden="1">
      <c r="A534" s="27">
        <v>28</v>
      </c>
      <c r="B534" s="27">
        <v>1</v>
      </c>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9"/>
      <c r="AL534" s="30"/>
      <c r="AM534" s="30"/>
      <c r="AN534" s="30"/>
      <c r="AO534" s="30"/>
      <c r="AP534" s="30"/>
      <c r="AQ534" s="28"/>
      <c r="AR534" s="28"/>
      <c r="AS534" s="28"/>
      <c r="AT534" s="28"/>
      <c r="AU534" s="31"/>
      <c r="AV534" s="32"/>
      <c r="AW534" s="32"/>
      <c r="AX534" s="33"/>
      <c r="AY534" s="1"/>
    </row>
    <row r="535" spans="1:51" ht="24" customHeight="1" hidden="1">
      <c r="A535" s="27">
        <v>29</v>
      </c>
      <c r="B535" s="27"/>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9"/>
      <c r="AL535" s="30"/>
      <c r="AM535" s="30"/>
      <c r="AN535" s="30"/>
      <c r="AO535" s="30"/>
      <c r="AP535" s="30"/>
      <c r="AQ535" s="28"/>
      <c r="AR535" s="28"/>
      <c r="AS535" s="28"/>
      <c r="AT535" s="28"/>
      <c r="AU535" s="31"/>
      <c r="AV535" s="32"/>
      <c r="AW535" s="32"/>
      <c r="AX535" s="33"/>
      <c r="AY535" s="1"/>
    </row>
    <row r="536" spans="1:51" ht="24" customHeight="1" hidden="1">
      <c r="A536" s="27">
        <v>30</v>
      </c>
      <c r="B536" s="27">
        <v>1</v>
      </c>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9"/>
      <c r="AL536" s="30"/>
      <c r="AM536" s="30"/>
      <c r="AN536" s="30"/>
      <c r="AO536" s="30"/>
      <c r="AP536" s="30"/>
      <c r="AQ536" s="28"/>
      <c r="AR536" s="28"/>
      <c r="AS536" s="28"/>
      <c r="AT536" s="28"/>
      <c r="AU536" s="31"/>
      <c r="AV536" s="32"/>
      <c r="AW536" s="32"/>
      <c r="AX536" s="33"/>
      <c r="AY536" s="1"/>
    </row>
  </sheetData>
  <sheetProtection/>
  <mergeCells count="126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104:K104"/>
    <mergeCell ref="L104:X104"/>
    <mergeCell ref="Y104:AB104"/>
    <mergeCell ref="AC104:AG104"/>
    <mergeCell ref="AH104:AT104"/>
    <mergeCell ref="AU104:AX104"/>
    <mergeCell ref="AH102:AT102"/>
    <mergeCell ref="AU102:AX102"/>
    <mergeCell ref="G103:K103"/>
    <mergeCell ref="L103:X103"/>
    <mergeCell ref="Y103:AB103"/>
    <mergeCell ref="AC103:AG103"/>
    <mergeCell ref="AH103:AT103"/>
    <mergeCell ref="AU103:AX103"/>
    <mergeCell ref="AI68:AP68"/>
    <mergeCell ref="AQ68:AX68"/>
    <mergeCell ref="A69:F100"/>
    <mergeCell ref="A101:F144"/>
    <mergeCell ref="G101:AB101"/>
    <mergeCell ref="AC101:AX101"/>
    <mergeCell ref="G102:K102"/>
    <mergeCell ref="L102:X102"/>
    <mergeCell ref="Y102:AB102"/>
    <mergeCell ref="AC102:AG102"/>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9:K129"/>
    <mergeCell ref="L129:X129"/>
    <mergeCell ref="Y129:AB129"/>
    <mergeCell ref="AC129:AG129"/>
    <mergeCell ref="AH129:AT129"/>
    <mergeCell ref="AU129:AX129"/>
    <mergeCell ref="AH127:AT127"/>
    <mergeCell ref="AU127:AX127"/>
    <mergeCell ref="G128:K128"/>
    <mergeCell ref="L128:X128"/>
    <mergeCell ref="Y128:AB128"/>
    <mergeCell ref="AC128:AG128"/>
    <mergeCell ref="AH128:AT128"/>
    <mergeCell ref="AU128:AX128"/>
    <mergeCell ref="G125:K127"/>
    <mergeCell ref="L125:X127"/>
    <mergeCell ref="Y125:AB127"/>
    <mergeCell ref="AC125:AG125"/>
    <mergeCell ref="AH125:AT125"/>
    <mergeCell ref="AU125:AX125"/>
    <mergeCell ref="AC126:AG126"/>
    <mergeCell ref="AH126:AT126"/>
    <mergeCell ref="AU126:AX126"/>
    <mergeCell ref="AC127:AG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M405:AJ405"/>
    <mergeCell ref="AK405:AP405"/>
    <mergeCell ref="AQ405:AT405"/>
    <mergeCell ref="AU405:AX405"/>
    <mergeCell ref="M406:AJ406"/>
    <mergeCell ref="AK406:AP406"/>
    <mergeCell ref="AQ406:AT406"/>
    <mergeCell ref="AU406:AX406"/>
    <mergeCell ref="A403:B407"/>
    <mergeCell ref="C403:L407"/>
    <mergeCell ref="M403:AJ403"/>
    <mergeCell ref="AK403:AP403"/>
    <mergeCell ref="AQ403:AT403"/>
    <mergeCell ref="AU403:AX403"/>
    <mergeCell ref="M404:AJ404"/>
    <mergeCell ref="AK404:AP404"/>
    <mergeCell ref="AQ404:AT404"/>
    <mergeCell ref="AU404:AX404"/>
    <mergeCell ref="A409:B410"/>
    <mergeCell ref="C409:L410"/>
    <mergeCell ref="M409:AJ409"/>
    <mergeCell ref="AK409:AP409"/>
    <mergeCell ref="AQ409:AT409"/>
    <mergeCell ref="AU409:AX409"/>
    <mergeCell ref="M410:AJ410"/>
    <mergeCell ref="AK410:AP410"/>
    <mergeCell ref="AQ410:AT410"/>
    <mergeCell ref="AU410:AX410"/>
    <mergeCell ref="M407:AJ407"/>
    <mergeCell ref="AK407:AP407"/>
    <mergeCell ref="AQ407:AT407"/>
    <mergeCell ref="AU407:AX407"/>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6:B506"/>
    <mergeCell ref="C506:L506"/>
    <mergeCell ref="M506:AJ506"/>
    <mergeCell ref="AK506:AP506"/>
    <mergeCell ref="AQ506:AT506"/>
    <mergeCell ref="AU506:AX506"/>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&amp;R事業番号１５４</oddHeader>
  </headerFooter>
  <rowBreaks count="5" manualBreakCount="5">
    <brk id="38" max="49" man="1"/>
    <brk id="68" max="49" man="1"/>
    <brk id="100" max="49" man="1"/>
    <brk id="394" max="49" man="1"/>
    <brk id="47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2014-09-01T05:11:40Z</dcterms:created>
  <dcterms:modified xsi:type="dcterms:W3CDTF">2014-09-01T05:36:38Z</dcterms:modified>
  <cp:category/>
  <cp:version/>
  <cp:contentType/>
  <cp:contentStatus/>
</cp:coreProperties>
</file>